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mc:AlternateContent xmlns:mc="http://schemas.openxmlformats.org/markup-compatibility/2006">
    <mc:Choice Requires="x15">
      <x15ac:absPath xmlns:x15ac="http://schemas.microsoft.com/office/spreadsheetml/2010/11/ac" url="/Users/matthias.raab/Nextcloud_DLRG/0109000-Jugend-BMS-Aktuell/Ausschreibung/"/>
    </mc:Choice>
  </mc:AlternateContent>
  <xr:revisionPtr revIDLastSave="0" documentId="13_ncr:1_{4C51DBFD-0536-B440-B3DA-31F607CD0823}" xr6:coauthVersionLast="47" xr6:coauthVersionMax="47" xr10:uidLastSave="{00000000-0000-0000-0000-000000000000}"/>
  <bookViews>
    <workbookView xWindow="0" yWindow="0" windowWidth="28800" windowHeight="18000" xr2:uid="{00000000-000D-0000-FFFF-FFFF00000000}"/>
  </bookViews>
  <sheets>
    <sheet name="Informationen" sheetId="1" r:id="rId1"/>
    <sheet name="Grunddaten" sheetId="2" r:id="rId2"/>
    <sheet name="Meldungen Einzel" sheetId="3" r:id="rId3"/>
    <sheet name="Meldungen Mannschaft" sheetId="4" r:id="rId4"/>
    <sheet name="Meldungen Helfer" sheetId="5" r:id="rId5"/>
    <sheet name="Meldungen Kampfrichter" sheetId="6" r:id="rId6"/>
  </sheets>
  <definedNames>
    <definedName name="_xlnm.Print_Area" localSheetId="1">Grunddaten!$A$1:$E$38</definedName>
    <definedName name="_xlnm.Print_Area" localSheetId="2">'Meldungen Einzel'!$A$1:$N$51</definedName>
    <definedName name="_xlnm.Print_Area" localSheetId="4">'Meldungen Helfer'!$A$1:$J$19</definedName>
    <definedName name="_xlnm.Print_Area" localSheetId="3">'Meldungen Mannschaft'!$B$1:$AI$21</definedName>
    <definedName name="Einzel_Helfer_IST">'Meldungen Helfer'!$M$5</definedName>
    <definedName name="Einzel_Kampfrichterschlüssel">'Meldungen Einzel'!$S$4</definedName>
    <definedName name="Einzel_Kari_IST">'Meldungen Kampfrichter'!$R$5</definedName>
    <definedName name="Einzel_Kari_SOLL">'Meldungen Einzel'!$S$5</definedName>
    <definedName name="Einzelschwimmer">'Meldungen Einzel'!$S$3</definedName>
    <definedName name="Helfer_gesamt_IST">'Meldungen Helfer'!$M$4</definedName>
    <definedName name="Helfer_gesamt_SOLL">'Meldungen Helfer'!$M$7</definedName>
    <definedName name="Kari_gesamt_IST">'Meldungen Kampfrichter'!$R$4</definedName>
    <definedName name="Kari_gesamt_SOLL">'Meldungen Kampfrichter'!$R$7</definedName>
    <definedName name="Kari_Überschuss">'Meldungen Kampfrichter'!$R$8</definedName>
    <definedName name="Mannschaft_Helfer_IST">'Meldungen Helfer'!$M$6</definedName>
    <definedName name="Mannschaft_Kampfrichterschlüssel">'Meldungen Mannschaft'!$AL$3</definedName>
    <definedName name="Mannschaft_Kari_IST">'Meldungen Kampfrichter'!$R$6</definedName>
    <definedName name="Mannschaft_Kari_SOLL">'Meldungen Mannschaft'!$AL$4</definedName>
    <definedName name="Mannschaften">'Meldungen Mannschaft'!$AL$2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2" l="1"/>
  <c r="D23" i="2" s="1"/>
  <c r="R4" i="6"/>
  <c r="B25" i="2" s="1"/>
  <c r="M4" i="5"/>
  <c r="B26" i="2" s="1"/>
  <c r="D26" i="2" s="1"/>
  <c r="S3" i="3"/>
  <c r="S5" i="3" s="1"/>
  <c r="D19" i="6"/>
  <c r="D8" i="6"/>
  <c r="D9" i="6"/>
  <c r="D10" i="6"/>
  <c r="D11" i="6"/>
  <c r="D12" i="6"/>
  <c r="D13" i="6"/>
  <c r="D14" i="6"/>
  <c r="D15" i="6"/>
  <c r="D16" i="6"/>
  <c r="D17" i="6"/>
  <c r="D18" i="6"/>
  <c r="D19" i="5"/>
  <c r="D9" i="5"/>
  <c r="D10" i="5"/>
  <c r="D11" i="5"/>
  <c r="D12" i="5"/>
  <c r="D13" i="5"/>
  <c r="D14" i="5"/>
  <c r="D15" i="5"/>
  <c r="D16" i="5"/>
  <c r="D17" i="5"/>
  <c r="D18" i="5"/>
  <c r="A1" i="5"/>
  <c r="AL2" i="4"/>
  <c r="AL4" i="4" s="1"/>
  <c r="D7" i="6"/>
  <c r="D6" i="6"/>
  <c r="D5" i="6"/>
  <c r="A1" i="6"/>
  <c r="D8" i="5"/>
  <c r="D7" i="5"/>
  <c r="D6" i="5"/>
  <c r="D5" i="5"/>
  <c r="AI21" i="4"/>
  <c r="AH21" i="4"/>
  <c r="AC21" i="4"/>
  <c r="AB21" i="4"/>
  <c r="W21" i="4"/>
  <c r="V21" i="4"/>
  <c r="Q21" i="4"/>
  <c r="P21" i="4"/>
  <c r="K21" i="4"/>
  <c r="J21" i="4"/>
  <c r="C21" i="4"/>
  <c r="B21" i="4" s="1"/>
  <c r="AI20" i="4"/>
  <c r="AH20" i="4"/>
  <c r="AC20" i="4"/>
  <c r="AB20" i="4"/>
  <c r="W20" i="4"/>
  <c r="V20" i="4"/>
  <c r="Q20" i="4"/>
  <c r="P20" i="4"/>
  <c r="K20" i="4"/>
  <c r="J20" i="4"/>
  <c r="C20" i="4"/>
  <c r="B20" i="4" s="1"/>
  <c r="AI19" i="4"/>
  <c r="AH19" i="4"/>
  <c r="AC19" i="4"/>
  <c r="AB19" i="4"/>
  <c r="W19" i="4"/>
  <c r="V19" i="4"/>
  <c r="Q19" i="4"/>
  <c r="P19" i="4"/>
  <c r="K19" i="4"/>
  <c r="J19" i="4"/>
  <c r="C19" i="4"/>
  <c r="B19" i="4" s="1"/>
  <c r="AI18" i="4"/>
  <c r="AH18" i="4"/>
  <c r="AC18" i="4"/>
  <c r="AB18" i="4"/>
  <c r="W18" i="4"/>
  <c r="V18" i="4"/>
  <c r="Q18" i="4"/>
  <c r="P18" i="4"/>
  <c r="K18" i="4"/>
  <c r="J18" i="4"/>
  <c r="C18" i="4"/>
  <c r="B18" i="4" s="1"/>
  <c r="AI17" i="4"/>
  <c r="AH17" i="4"/>
  <c r="AC17" i="4"/>
  <c r="AB17" i="4"/>
  <c r="W17" i="4"/>
  <c r="V17" i="4"/>
  <c r="Q17" i="4"/>
  <c r="P17" i="4"/>
  <c r="K17" i="4"/>
  <c r="J17" i="4"/>
  <c r="C17" i="4"/>
  <c r="B17" i="4" s="1"/>
  <c r="AI16" i="4"/>
  <c r="AH16" i="4"/>
  <c r="AC16" i="4"/>
  <c r="AB16" i="4"/>
  <c r="W16" i="4"/>
  <c r="V16" i="4"/>
  <c r="Q16" i="4"/>
  <c r="P16" i="4"/>
  <c r="K16" i="4"/>
  <c r="J16" i="4"/>
  <c r="C16" i="4"/>
  <c r="B16" i="4" s="1"/>
  <c r="AI15" i="4"/>
  <c r="AH15" i="4"/>
  <c r="AC15" i="4"/>
  <c r="AB15" i="4"/>
  <c r="W15" i="4"/>
  <c r="V15" i="4"/>
  <c r="Q15" i="4"/>
  <c r="P15" i="4"/>
  <c r="K15" i="4"/>
  <c r="J15" i="4"/>
  <c r="C15" i="4"/>
  <c r="B15" i="4" s="1"/>
  <c r="AI14" i="4"/>
  <c r="AH14" i="4"/>
  <c r="AC14" i="4"/>
  <c r="AB14" i="4"/>
  <c r="W14" i="4"/>
  <c r="V14" i="4"/>
  <c r="Q14" i="4"/>
  <c r="P14" i="4"/>
  <c r="K14" i="4"/>
  <c r="J14" i="4"/>
  <c r="C14" i="4"/>
  <c r="B14" i="4" s="1"/>
  <c r="AI13" i="4"/>
  <c r="AH13" i="4"/>
  <c r="AC13" i="4"/>
  <c r="AB13" i="4"/>
  <c r="W13" i="4"/>
  <c r="V13" i="4"/>
  <c r="Q13" i="4"/>
  <c r="P13" i="4"/>
  <c r="K13" i="4"/>
  <c r="J13" i="4"/>
  <c r="C13" i="4"/>
  <c r="B13" i="4" s="1"/>
  <c r="AI12" i="4"/>
  <c r="AH12" i="4"/>
  <c r="AC12" i="4"/>
  <c r="AB12" i="4"/>
  <c r="W12" i="4"/>
  <c r="V12" i="4"/>
  <c r="Q12" i="4"/>
  <c r="P12" i="4"/>
  <c r="K12" i="4"/>
  <c r="J12" i="4"/>
  <c r="C12" i="4"/>
  <c r="B12" i="4" s="1"/>
  <c r="AI11" i="4"/>
  <c r="AH11" i="4"/>
  <c r="AC11" i="4"/>
  <c r="AB11" i="4"/>
  <c r="W11" i="4"/>
  <c r="V11" i="4"/>
  <c r="Q11" i="4"/>
  <c r="P11" i="4"/>
  <c r="K11" i="4"/>
  <c r="J11" i="4"/>
  <c r="C11" i="4"/>
  <c r="B11" i="4" s="1"/>
  <c r="AI10" i="4"/>
  <c r="AH10" i="4"/>
  <c r="AC10" i="4"/>
  <c r="AB10" i="4"/>
  <c r="W10" i="4"/>
  <c r="V10" i="4"/>
  <c r="Q10" i="4"/>
  <c r="P10" i="4"/>
  <c r="K10" i="4"/>
  <c r="J10" i="4"/>
  <c r="C10" i="4"/>
  <c r="B10" i="4" s="1"/>
  <c r="AI9" i="4"/>
  <c r="AH9" i="4"/>
  <c r="AC9" i="4"/>
  <c r="AB9" i="4"/>
  <c r="W9" i="4"/>
  <c r="V9" i="4"/>
  <c r="Q9" i="4"/>
  <c r="P9" i="4"/>
  <c r="K9" i="4"/>
  <c r="J9" i="4"/>
  <c r="C9" i="4"/>
  <c r="B9" i="4" s="1"/>
  <c r="AI8" i="4"/>
  <c r="AH8" i="4"/>
  <c r="AC8" i="4"/>
  <c r="AB8" i="4"/>
  <c r="W8" i="4"/>
  <c r="V8" i="4"/>
  <c r="Q8" i="4"/>
  <c r="P8" i="4"/>
  <c r="K8" i="4"/>
  <c r="J8" i="4"/>
  <c r="C8" i="4"/>
  <c r="B8" i="4" s="1"/>
  <c r="AI7" i="4"/>
  <c r="AH7" i="4"/>
  <c r="AC7" i="4"/>
  <c r="AB7" i="4"/>
  <c r="W7" i="4"/>
  <c r="V7" i="4"/>
  <c r="Q7" i="4"/>
  <c r="P7" i="4"/>
  <c r="K7" i="4"/>
  <c r="J7" i="4"/>
  <c r="C7" i="4"/>
  <c r="B7" i="4" s="1"/>
  <c r="AI6" i="4"/>
  <c r="AH6" i="4"/>
  <c r="AC6" i="4"/>
  <c r="AB6" i="4"/>
  <c r="W6" i="4"/>
  <c r="V6" i="4"/>
  <c r="Q6" i="4"/>
  <c r="P6" i="4"/>
  <c r="K6" i="4"/>
  <c r="J6" i="4"/>
  <c r="C6" i="4"/>
  <c r="B6" i="4" s="1"/>
  <c r="AI5" i="4"/>
  <c r="AH5" i="4"/>
  <c r="AC5" i="4"/>
  <c r="AB5" i="4"/>
  <c r="W5" i="4"/>
  <c r="V5" i="4"/>
  <c r="Q5" i="4"/>
  <c r="P5" i="4"/>
  <c r="K5" i="4"/>
  <c r="J5" i="4"/>
  <c r="C5" i="4"/>
  <c r="B5" i="4" s="1"/>
  <c r="AI4" i="4"/>
  <c r="AH4" i="4"/>
  <c r="AC4" i="4"/>
  <c r="AB4" i="4"/>
  <c r="W4" i="4"/>
  <c r="V4" i="4"/>
  <c r="Q4" i="4"/>
  <c r="P4" i="4"/>
  <c r="K4" i="4"/>
  <c r="J4" i="4"/>
  <c r="C4" i="4"/>
  <c r="B4" i="4" s="1"/>
  <c r="AI3" i="4"/>
  <c r="AH3" i="4"/>
  <c r="AC3" i="4"/>
  <c r="AB3" i="4"/>
  <c r="W3" i="4"/>
  <c r="V3" i="4"/>
  <c r="Q3" i="4"/>
  <c r="P3" i="4"/>
  <c r="K3" i="4"/>
  <c r="J3" i="4"/>
  <c r="C3" i="4"/>
  <c r="B3" i="4" s="1"/>
  <c r="AI2" i="4"/>
  <c r="AH2" i="4"/>
  <c r="AC2" i="4"/>
  <c r="AB2" i="4"/>
  <c r="W2" i="4"/>
  <c r="V2" i="4"/>
  <c r="Q2" i="4"/>
  <c r="P2" i="4"/>
  <c r="K2" i="4"/>
  <c r="J2" i="4"/>
  <c r="C2" i="4"/>
  <c r="B2" i="4" s="1"/>
  <c r="H51" i="3"/>
  <c r="F51" i="3"/>
  <c r="E51" i="3" s="1"/>
  <c r="G51" i="3" s="1"/>
  <c r="H50" i="3"/>
  <c r="F50" i="3"/>
  <c r="E50" i="3"/>
  <c r="G50" i="3" s="1"/>
  <c r="H49" i="3"/>
  <c r="F49" i="3"/>
  <c r="E49" i="3" s="1"/>
  <c r="G49" i="3" s="1"/>
  <c r="H48" i="3"/>
  <c r="F48" i="3"/>
  <c r="E48" i="3"/>
  <c r="G48" i="3" s="1"/>
  <c r="H47" i="3"/>
  <c r="F47" i="3"/>
  <c r="E47" i="3" s="1"/>
  <c r="G47" i="3" s="1"/>
  <c r="H46" i="3"/>
  <c r="F46" i="3"/>
  <c r="E46" i="3"/>
  <c r="G46" i="3" s="1"/>
  <c r="H45" i="3"/>
  <c r="F45" i="3"/>
  <c r="E45" i="3" s="1"/>
  <c r="G45" i="3" s="1"/>
  <c r="H44" i="3"/>
  <c r="F44" i="3"/>
  <c r="E44" i="3"/>
  <c r="G44" i="3" s="1"/>
  <c r="H43" i="3"/>
  <c r="F43" i="3"/>
  <c r="E43" i="3" s="1"/>
  <c r="G43" i="3" s="1"/>
  <c r="H42" i="3"/>
  <c r="F42" i="3"/>
  <c r="E42" i="3"/>
  <c r="G42" i="3" s="1"/>
  <c r="H41" i="3"/>
  <c r="F41" i="3"/>
  <c r="E41" i="3" s="1"/>
  <c r="G41" i="3" s="1"/>
  <c r="H40" i="3"/>
  <c r="F40" i="3"/>
  <c r="E40" i="3"/>
  <c r="G40" i="3" s="1"/>
  <c r="H39" i="3"/>
  <c r="F39" i="3"/>
  <c r="E39" i="3" s="1"/>
  <c r="G39" i="3" s="1"/>
  <c r="H38" i="3"/>
  <c r="F38" i="3"/>
  <c r="E38" i="3"/>
  <c r="G38" i="3" s="1"/>
  <c r="H37" i="3"/>
  <c r="F37" i="3"/>
  <c r="E37" i="3" s="1"/>
  <c r="G37" i="3" s="1"/>
  <c r="H36" i="3"/>
  <c r="F36" i="3"/>
  <c r="E36" i="3"/>
  <c r="G36" i="3" s="1"/>
  <c r="H35" i="3"/>
  <c r="F35" i="3"/>
  <c r="E35" i="3" s="1"/>
  <c r="G35" i="3" s="1"/>
  <c r="H34" i="3"/>
  <c r="F34" i="3"/>
  <c r="E34" i="3"/>
  <c r="G34" i="3" s="1"/>
  <c r="H33" i="3"/>
  <c r="F33" i="3"/>
  <c r="E33" i="3" s="1"/>
  <c r="G33" i="3" s="1"/>
  <c r="H32" i="3"/>
  <c r="F32" i="3"/>
  <c r="E32" i="3"/>
  <c r="G32" i="3" s="1"/>
  <c r="H31" i="3"/>
  <c r="F31" i="3"/>
  <c r="E31" i="3" s="1"/>
  <c r="G31" i="3" s="1"/>
  <c r="H30" i="3"/>
  <c r="F30" i="3"/>
  <c r="E30" i="3"/>
  <c r="G30" i="3" s="1"/>
  <c r="H29" i="3"/>
  <c r="F29" i="3"/>
  <c r="E29" i="3" s="1"/>
  <c r="G29" i="3" s="1"/>
  <c r="H28" i="3"/>
  <c r="F28" i="3"/>
  <c r="E28" i="3"/>
  <c r="G28" i="3" s="1"/>
  <c r="H27" i="3"/>
  <c r="F27" i="3"/>
  <c r="E27" i="3" s="1"/>
  <c r="G27" i="3" s="1"/>
  <c r="H26" i="3"/>
  <c r="F26" i="3"/>
  <c r="E26" i="3"/>
  <c r="G26" i="3" s="1"/>
  <c r="H25" i="3"/>
  <c r="F25" i="3"/>
  <c r="E25" i="3" s="1"/>
  <c r="G25" i="3" s="1"/>
  <c r="H24" i="3"/>
  <c r="F24" i="3"/>
  <c r="E24" i="3"/>
  <c r="G24" i="3" s="1"/>
  <c r="H23" i="3"/>
  <c r="F23" i="3"/>
  <c r="E23" i="3" s="1"/>
  <c r="G23" i="3" s="1"/>
  <c r="H22" i="3"/>
  <c r="F22" i="3"/>
  <c r="E22" i="3"/>
  <c r="G22" i="3" s="1"/>
  <c r="H21" i="3"/>
  <c r="F21" i="3"/>
  <c r="E21" i="3" s="1"/>
  <c r="G21" i="3" s="1"/>
  <c r="H20" i="3"/>
  <c r="F20" i="3"/>
  <c r="E20" i="3"/>
  <c r="G20" i="3" s="1"/>
  <c r="H19" i="3"/>
  <c r="F19" i="3"/>
  <c r="E19" i="3" s="1"/>
  <c r="G19" i="3" s="1"/>
  <c r="H18" i="3"/>
  <c r="F18" i="3"/>
  <c r="E18" i="3" s="1"/>
  <c r="G18" i="3" s="1"/>
  <c r="H17" i="3"/>
  <c r="F17" i="3"/>
  <c r="E17" i="3" s="1"/>
  <c r="G17" i="3" s="1"/>
  <c r="H16" i="3"/>
  <c r="F16" i="3"/>
  <c r="E16" i="3" s="1"/>
  <c r="G16" i="3" s="1"/>
  <c r="H15" i="3"/>
  <c r="F15" i="3"/>
  <c r="E15" i="3" s="1"/>
  <c r="G15" i="3" s="1"/>
  <c r="H14" i="3"/>
  <c r="F14" i="3"/>
  <c r="E14" i="3"/>
  <c r="G14" i="3" s="1"/>
  <c r="H13" i="3"/>
  <c r="F13" i="3"/>
  <c r="E13" i="3" s="1"/>
  <c r="G13" i="3" s="1"/>
  <c r="H12" i="3"/>
  <c r="F12" i="3"/>
  <c r="E12" i="3" s="1"/>
  <c r="G12" i="3" s="1"/>
  <c r="H11" i="3"/>
  <c r="F11" i="3"/>
  <c r="E11" i="3" s="1"/>
  <c r="G11" i="3" s="1"/>
  <c r="H10" i="3"/>
  <c r="F10" i="3"/>
  <c r="E10" i="3" s="1"/>
  <c r="G10" i="3" s="1"/>
  <c r="H9" i="3"/>
  <c r="F9" i="3"/>
  <c r="E9" i="3" s="1"/>
  <c r="G9" i="3" s="1"/>
  <c r="H8" i="3"/>
  <c r="F8" i="3"/>
  <c r="E8" i="3" s="1"/>
  <c r="G8" i="3" s="1"/>
  <c r="H7" i="3"/>
  <c r="F7" i="3"/>
  <c r="E7" i="3" s="1"/>
  <c r="G7" i="3" s="1"/>
  <c r="H6" i="3"/>
  <c r="F6" i="3"/>
  <c r="E6" i="3" s="1"/>
  <c r="G6" i="3" s="1"/>
  <c r="H5" i="3"/>
  <c r="F5" i="3"/>
  <c r="E5" i="3" s="1"/>
  <c r="G5" i="3" s="1"/>
  <c r="H4" i="3"/>
  <c r="F4" i="3"/>
  <c r="E4" i="3" s="1"/>
  <c r="G4" i="3" s="1"/>
  <c r="H3" i="3"/>
  <c r="F3" i="3"/>
  <c r="E3" i="3" s="1"/>
  <c r="G3" i="3" s="1"/>
  <c r="H2" i="3"/>
  <c r="F2" i="3"/>
  <c r="D31" i="2"/>
  <c r="R7" i="6" l="1"/>
  <c r="B27" i="2" s="1"/>
  <c r="D27" i="2" s="1"/>
  <c r="D25" i="2"/>
  <c r="B24" i="2"/>
  <c r="D24" i="2" s="1"/>
  <c r="R6" i="6"/>
  <c r="AL5" i="4" s="1"/>
  <c r="R5" i="6"/>
  <c r="S6" i="3" s="1"/>
  <c r="M6" i="5"/>
  <c r="AL6" i="4" s="1"/>
  <c r="M5" i="5"/>
  <c r="S7" i="3" s="1"/>
  <c r="E2" i="3"/>
  <c r="G2" i="3" s="1"/>
  <c r="R8" i="6" l="1"/>
  <c r="M7" i="5"/>
  <c r="B28" i="2" l="1"/>
  <c r="D28" i="2" s="1"/>
  <c r="D2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Max Lehr</author>
  </authors>
  <commentList>
    <comment ref="S4" authorId="0" shapeId="0" xr:uid="{67AD16EB-9363-4F7B-9A69-AC29C0228ABE}">
      <text>
        <r>
          <rPr>
            <b/>
            <sz val="9"/>
            <color indexed="81"/>
            <rFont val="Segoe UI"/>
            <family val="2"/>
          </rPr>
          <t>Max Lehr:</t>
        </r>
        <r>
          <rPr>
            <sz val="9"/>
            <color indexed="81"/>
            <rFont val="Segoe UI"/>
            <family val="2"/>
          </rPr>
          <t xml:space="preserve">
2026 je angefangene sieben (7) Einzelschwimmer muss ein (1) Kampfrichter gestellt werden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Max Lehr</author>
  </authors>
  <commentList>
    <comment ref="AL3" authorId="0" shapeId="0" xr:uid="{F01B509D-AD37-4159-9FB3-6236373A1116}">
      <text>
        <r>
          <rPr>
            <b/>
            <sz val="9"/>
            <color indexed="81"/>
            <rFont val="Segoe UI"/>
            <family val="2"/>
          </rPr>
          <t>Max Lehr:</t>
        </r>
        <r>
          <rPr>
            <sz val="9"/>
            <color indexed="81"/>
            <rFont val="Segoe UI"/>
            <family val="2"/>
          </rPr>
          <t xml:space="preserve">
2026 je angefangene zwei (2) Mannschaften muss ein (1) Kampfrichter gestellt werden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Max Lehr</author>
  </authors>
  <commentList>
    <comment ref="M7" authorId="0" shapeId="0" xr:uid="{9699145C-8D14-419F-991F-C421A36F3027}">
      <text>
        <r>
          <rPr>
            <b/>
            <sz val="9"/>
            <color indexed="81"/>
            <rFont val="Segoe UI"/>
            <family val="2"/>
          </rPr>
          <t>Max Lehr:</t>
        </r>
        <r>
          <rPr>
            <sz val="9"/>
            <color indexed="81"/>
            <rFont val="Segoe UI"/>
            <family val="2"/>
          </rPr>
          <t xml:space="preserve">
2026 je angefangene zwei (2) erforderliche Kampfrichter muss ein (1) Helfer gestellt werden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Max Lehr</author>
  </authors>
  <commentList>
    <comment ref="R8" authorId="0" shapeId="0" xr:uid="{10599638-7B0C-4F67-BBFE-6A77B7E4A99D}">
      <text>
        <r>
          <rPr>
            <b/>
            <sz val="9"/>
            <color indexed="81"/>
            <rFont val="Segoe UI"/>
            <family val="2"/>
          </rPr>
          <t>Max Lehr:</t>
        </r>
        <r>
          <rPr>
            <sz val="9"/>
            <color indexed="81"/>
            <rFont val="Segoe UI"/>
            <family val="2"/>
          </rPr>
          <t xml:space="preserve">
2026: Anstatt Helfer können auch zusätzliche Kampfrichter gemeldet werden. Fehlende 
Kampfrichter hingegen können nicht durch die Meldung zusätzliche Helfer ausgeglichen 
werden</t>
        </r>
      </text>
    </comment>
  </commentList>
</comments>
</file>

<file path=xl/sharedStrings.xml><?xml version="1.0" encoding="utf-8"?>
<sst xmlns="http://schemas.openxmlformats.org/spreadsheetml/2006/main" count="160" uniqueCount="138">
  <si>
    <t>Bitte beachte beim Ausfüllen dieser Datei folgende Dinge:</t>
  </si>
  <si>
    <t>1.</t>
  </si>
  <si>
    <t>Fülle die Grunddaten vollständig aus.
Ohne Kontodaten kann die Kaution nicht zurückgezahlt werden!</t>
  </si>
  <si>
    <t>2.</t>
  </si>
  <si>
    <t>Der Ortsgruppenname muss nur in den Grunddaten eingegeben werden.
Bitte gebt den Namen vollständig ein!</t>
  </si>
  <si>
    <t>3.</t>
  </si>
  <si>
    <t>Graue Felder werden automatisch gefüllt.
Für die Altersberechnung wird das Wettkampfjahr verwendet.</t>
  </si>
  <si>
    <t>4.</t>
  </si>
  <si>
    <r>
      <t xml:space="preserve">Auch der Mannschaftsname wird automatisch generiert.
 - Eingabe "x" </t>
    </r>
    <r>
      <rPr>
        <sz val="10"/>
        <rFont val="Calibri"/>
        <family val="2"/>
      </rPr>
      <t>→</t>
    </r>
    <r>
      <rPr>
        <sz val="10"/>
        <rFont val="Arial"/>
        <family val="2"/>
      </rPr>
      <t xml:space="preserve"> Mannschaftsname = OG Name
 - Eingabe "1" oder "2" </t>
    </r>
    <r>
      <rPr>
        <sz val="10"/>
        <rFont val="Calibri"/>
        <family val="2"/>
      </rPr>
      <t>→</t>
    </r>
    <r>
      <rPr>
        <sz val="10"/>
        <rFont val="Arial"/>
        <family val="2"/>
      </rPr>
      <t xml:space="preserve"> Mannschaftsname = OG Name gefolgt von "1" oder "2"</t>
    </r>
  </si>
  <si>
    <t>5.</t>
  </si>
  <si>
    <t>In der Mannschaftsmeldung wird die Anzahl der Schwimmer und die Vollständigkeit der Daten überprüft. Ist die Eingabe unvollständig, färben sich entsprechende Felder rot.</t>
  </si>
  <si>
    <t>6.</t>
  </si>
  <si>
    <t>Bei der Meldung der Einzelschwimmer ab AK 15/16 die gewünschten Disziplinen mit einem X kennzeichnen.
Werden zu wenige oder zu viele Disziplinen gewählt, wird der Nachname rot eingefärbt.</t>
  </si>
  <si>
    <t>7.</t>
  </si>
  <si>
    <t>Bei den Kampfrichtern wird die Eingabe einer Kampfrichterstufe vorausgesetzt. Für höhere Kampfrichterstufen werden teilweise gewisse Stufen vorausgesetzt.
Ist die Eingabe falsch bzw. unvollständig, wird das Feld Name rot eingefärbt.</t>
  </si>
  <si>
    <t>8.</t>
  </si>
  <si>
    <t>9.</t>
  </si>
  <si>
    <t>Bitte auf die Groß- und Kleinschreibung sowie die korrekte Spaltenzugehörigkeit (Vor- und Nachname) achten.
Diese Daten werden später für den Urkundendruck und die Meldung zu den Landesmeisterschaften verwendet.</t>
  </si>
  <si>
    <t>10.</t>
  </si>
  <si>
    <t>Der Dateiname der Meldung muss folgendermaßen aufgebaut sein:
meldebogen_ortsgruppenname</t>
  </si>
  <si>
    <t>11.</t>
  </si>
  <si>
    <t>Dieses Formular ist geschützt, um einen problemlosen Datenimport zu gewährleisten. Den Schutz bitte nicht aufheben und keine Änderungen am Dokument vornehmen.
Solltet ihr Probleme mit diesem Dokument haben, kontaktiert uns bitte. Wir helfen gerne weiter!</t>
  </si>
  <si>
    <t>12.</t>
  </si>
  <si>
    <t>Die Meldung ist nur dann gültig, wenn das untere Feld bestätigt/angekreuzt wurde.</t>
  </si>
  <si>
    <t>Hiermit bestätige ich, dass ich die oben aufgeführten Punkte gelesen und beachtet habe.</t>
  </si>
  <si>
    <t>der Bezirke Markgräflerland und Hochrhein</t>
  </si>
  <si>
    <r>
      <t>Ortsgruppe</t>
    </r>
    <r>
      <rPr>
        <sz val="10"/>
        <rFont val="DLRG-Jugend Sans"/>
      </rPr>
      <t>:</t>
    </r>
  </si>
  <si>
    <t>Bankverbindung</t>
  </si>
  <si>
    <t>IBAN:</t>
  </si>
  <si>
    <t>BIC:</t>
  </si>
  <si>
    <t>Bank:</t>
  </si>
  <si>
    <t>Delegationsleiter</t>
  </si>
  <si>
    <t>Vorname:</t>
  </si>
  <si>
    <t>Name:</t>
  </si>
  <si>
    <t>Straße:</t>
  </si>
  <si>
    <t>PLZ:</t>
  </si>
  <si>
    <t>Ort:</t>
  </si>
  <si>
    <t>Telefonnummer:</t>
  </si>
  <si>
    <t>Handynummer:</t>
  </si>
  <si>
    <t>Emailadresse:</t>
  </si>
  <si>
    <t>Geburtsdatum:</t>
  </si>
  <si>
    <t>Bezeichnung</t>
  </si>
  <si>
    <t>Anzahl</t>
  </si>
  <si>
    <t>Einzelbetrag</t>
  </si>
  <si>
    <t>Summe</t>
  </si>
  <si>
    <t>Einzelschwimmer</t>
  </si>
  <si>
    <t>Mannschaften</t>
  </si>
  <si>
    <t>Summe Teilnehmerbeiträge</t>
  </si>
  <si>
    <t>Kaution</t>
  </si>
  <si>
    <t>Bemerkungen</t>
  </si>
  <si>
    <r>
      <rPr>
        <b/>
        <sz val="14"/>
        <rFont val="DLRG-Jugend Text"/>
      </rPr>
      <t>Hinweis</t>
    </r>
    <r>
      <rPr>
        <sz val="14"/>
        <rFont val="DLRG-Jugend Text"/>
      </rPr>
      <t xml:space="preserve">: </t>
    </r>
  </si>
  <si>
    <t>Der Teilnehmerbeitrag wird automatisch berechnet</t>
  </si>
  <si>
    <t>Nachname</t>
  </si>
  <si>
    <t>Vorname</t>
  </si>
  <si>
    <t>Geschlecht</t>
  </si>
  <si>
    <t>Geburts-datum</t>
  </si>
  <si>
    <t>Alter</t>
  </si>
  <si>
    <t>Jahrgang</t>
  </si>
  <si>
    <t>Alters-klasse</t>
  </si>
  <si>
    <t>Gliederung</t>
  </si>
  <si>
    <t>200m Hindernisschwimmen</t>
  </si>
  <si>
    <t>50m Retten einer Puppe</t>
  </si>
  <si>
    <t>100m Retten einer Puppe mit Flossen</t>
  </si>
  <si>
    <t>100m Kombinierte Rettungsübung</t>
  </si>
  <si>
    <t>100m Retten einer Puppe mit Flossen und Gurtretter</t>
  </si>
  <si>
    <t>200m Super Lifesaver</t>
  </si>
  <si>
    <t>Alter ab</t>
  </si>
  <si>
    <t>Altersklasse</t>
  </si>
  <si>
    <t>AK12</t>
  </si>
  <si>
    <t>AK 13/14</t>
  </si>
  <si>
    <t>AK 15/16</t>
  </si>
  <si>
    <t>AK 17/18</t>
  </si>
  <si>
    <t>AK Offen</t>
  </si>
  <si>
    <t>Mann-schafts Nr.</t>
  </si>
  <si>
    <t>Name</t>
  </si>
  <si>
    <t>Nachname 1</t>
  </si>
  <si>
    <t>Vorname 1</t>
  </si>
  <si>
    <t>Geschlecht 1</t>
  </si>
  <si>
    <t>Geburtstag 1</t>
  </si>
  <si>
    <t>Alter 1</t>
  </si>
  <si>
    <t>Jahrgang 1</t>
  </si>
  <si>
    <t>Nachname 2</t>
  </si>
  <si>
    <t>Vorname 2</t>
  </si>
  <si>
    <t>Geschlecht 2</t>
  </si>
  <si>
    <t>Geburtstag 2</t>
  </si>
  <si>
    <t>Alter 2</t>
  </si>
  <si>
    <t>Jahrgang 2</t>
  </si>
  <si>
    <t>Nachname 3</t>
  </si>
  <si>
    <t>Vorname 3</t>
  </si>
  <si>
    <t>Geschlecht 3</t>
  </si>
  <si>
    <t>Geburtstag 3</t>
  </si>
  <si>
    <t>Alter 3</t>
  </si>
  <si>
    <t>Jahrgang 3</t>
  </si>
  <si>
    <t>Nachname 4</t>
  </si>
  <si>
    <t>Vorname 4</t>
  </si>
  <si>
    <t>Geschlecht 4</t>
  </si>
  <si>
    <t>Geburtstag 4</t>
  </si>
  <si>
    <t>Alter 4</t>
  </si>
  <si>
    <t>Jahrgang 4</t>
  </si>
  <si>
    <t>Nachname 5</t>
  </si>
  <si>
    <t>Vorname 5</t>
  </si>
  <si>
    <t>Geschlecht 5</t>
  </si>
  <si>
    <t>Geburtstag 5</t>
  </si>
  <si>
    <t>Alter 5</t>
  </si>
  <si>
    <t>Jahrgang 5</t>
  </si>
  <si>
    <t>Nr.</t>
  </si>
  <si>
    <t>Ortsgruppe</t>
  </si>
  <si>
    <t>Geburtsdatum</t>
  </si>
  <si>
    <t>Telefon</t>
  </si>
  <si>
    <t>Einsatz</t>
  </si>
  <si>
    <t>Emailadresse</t>
  </si>
  <si>
    <t>Einzel</t>
  </si>
  <si>
    <t>Mannschaft</t>
  </si>
  <si>
    <t>Stufe</t>
  </si>
  <si>
    <t>F1</t>
  </si>
  <si>
    <t>E1</t>
  </si>
  <si>
    <t>E2</t>
  </si>
  <si>
    <t>D1/2</t>
  </si>
  <si>
    <t>Prüfung</t>
  </si>
  <si>
    <r>
      <rPr>
        <sz val="10"/>
        <rFont val="Arial"/>
        <family val="2"/>
      </rPr>
      <t xml:space="preserve">Bitte gebt an, in welchem Wettkampfabschnitt Helfer und Kampfrichter eingesetzt werden können. Begründet im Bemerkungsfeld der Grunddaten, falls nur in einem Abschnitt möglich.
</t>
    </r>
    <r>
      <rPr>
        <u/>
        <sz val="10"/>
        <rFont val="Arial"/>
        <family val="2"/>
      </rPr>
      <t>Hinweis</t>
    </r>
    <r>
      <rPr>
        <sz val="10"/>
        <rFont val="Arial"/>
        <family val="2"/>
      </rPr>
      <t>: Gemäß Ausschreibung müssen Karis und Helfer während der kompletten Veranstaltung zur Verfügung stehen!</t>
    </r>
  </si>
  <si>
    <t>Helfer</t>
  </si>
  <si>
    <t>fehlende Helfer</t>
  </si>
  <si>
    <t>Kampfrichter</t>
  </si>
  <si>
    <t>fehlender Kampfrichter</t>
  </si>
  <si>
    <t>Einzel_Helfer_IST</t>
  </si>
  <si>
    <t>Mannschaft_Helfer_IST</t>
  </si>
  <si>
    <t>Einzel_Kari_IST</t>
  </si>
  <si>
    <t>Mannschaft_Kari_IST</t>
  </si>
  <si>
    <t>Einzel_Kampfrichterschlüssel</t>
  </si>
  <si>
    <t>Mannschaft_Kari_SOLL</t>
  </si>
  <si>
    <t>Mannschaft_Kampfrichterschlüssel</t>
  </si>
  <si>
    <t>Einzel_Kari_SOLL</t>
  </si>
  <si>
    <t>Helfer_gesamt_IST</t>
  </si>
  <si>
    <t>Kari_gesamt_IST</t>
  </si>
  <si>
    <t>Kari_gesamt_SOLL</t>
  </si>
  <si>
    <t>Helfer_gesamt_SOLL</t>
  </si>
  <si>
    <t>Kari_Überschuss</t>
  </si>
  <si>
    <t>Verpflegung
Standard/Vegi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</si>
</sst>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quot; €&quot;_-;\-* #,##0.00&quot; €&quot;_-;_-* \-??&quot; €&quot;_-;_-@_-"/>
    <numFmt numFmtId="165" formatCode="#,##0.00&quot; €&quot;;[Red]\-#,##0.00&quot; €&quot;"/>
    <numFmt numFmtId="166" formatCode="&quot;Anmeldeformular für die gemeinsamen Bezirksmeisterschaften &quot;0000"/>
    <numFmt numFmtId="167" formatCode="00000"/>
    <numFmt numFmtId="168" formatCode="mm:ss.00"/>
    <numFmt numFmtId="169" formatCode="&quot;Meldung der Helfer für die BMS &quot;0000"/>
    <numFmt numFmtId="170" formatCode="yy"/>
    <numFmt numFmtId="171" formatCode="&quot;Meldung der Kampfrichter für die BMS &quot;0000"/>
  </numFmts>
  <fonts count="24">
    <font>
      <sz val="10"/>
      <color theme="1"/>
      <name val="Arial"/>
    </font>
    <font>
      <sz val="10"/>
      <name val="Arial"/>
      <family val="2"/>
    </font>
    <font>
      <u/>
      <sz val="10"/>
      <color theme="10"/>
      <name val="Arial"/>
      <family val="2"/>
    </font>
    <font>
      <b/>
      <sz val="12"/>
      <color indexed="2"/>
      <name val="Arial"/>
      <family val="2"/>
    </font>
    <font>
      <sz val="10"/>
      <name val="DLRG-Jugend Text"/>
    </font>
    <font>
      <b/>
      <sz val="12"/>
      <name val="DLRG-Jugend Text"/>
    </font>
    <font>
      <b/>
      <sz val="11"/>
      <name val="DLRG-Jugend Text"/>
    </font>
    <font>
      <sz val="14"/>
      <name val="DLRG-Jugend Text"/>
    </font>
    <font>
      <b/>
      <sz val="10"/>
      <name val="DLRG-Jugend Text"/>
    </font>
    <font>
      <b/>
      <sz val="10"/>
      <color theme="1"/>
      <name val="Calibri"/>
      <family val="2"/>
      <scheme val="minor"/>
    </font>
    <font>
      <sz val="10"/>
      <color theme="1"/>
      <name val="Calibri"/>
      <family val="2"/>
      <scheme val="minor"/>
    </font>
    <font>
      <sz val="10"/>
      <color indexed="2"/>
      <name val="DLRG-Jugend Text"/>
    </font>
    <font>
      <sz val="10"/>
      <color indexed="2"/>
      <name val="Arial"/>
      <family val="2"/>
    </font>
    <font>
      <sz val="10"/>
      <name val="Calibri"/>
      <family val="2"/>
    </font>
    <font>
      <u/>
      <sz val="10"/>
      <name val="Arial"/>
      <family val="2"/>
    </font>
    <font>
      <sz val="10"/>
      <name val="DLRG-Jugend Sans"/>
    </font>
    <font>
      <b/>
      <sz val="14"/>
      <name val="DLRG-Jugend Text"/>
    </font>
    <font>
      <sz val="10"/>
      <color rgb="FFFF0000"/>
      <name val="DLRG-Jugend Text"/>
    </font>
    <font>
      <sz val="10"/>
      <color rgb="FFFF0000"/>
      <name val="Arial"/>
      <family val="2"/>
    </font>
    <font>
      <sz val="9"/>
      <color indexed="81"/>
      <name val="Segoe UI"/>
      <family val="2"/>
    </font>
    <font>
      <b/>
      <sz val="9"/>
      <color indexed="81"/>
      <name val="Segoe UI"/>
      <family val="2"/>
    </font>
    <font>
      <b/>
      <sz val="10"/>
      <color indexed="2"/>
      <name val="DLRG-Jugend Text"/>
    </font>
    <font>
      <b/>
      <sz val="10"/>
      <color rgb="FFFF0000"/>
      <name val="Arial"/>
      <family val="2"/>
    </font>
    <font>
      <b/>
      <sz val="10"/>
      <color indexed="2"/>
      <name val="Arial"/>
      <family val="2"/>
    </font>
  </fonts>
  <fills count="7">
    <fill>
      <patternFill patternType="none"/>
    </fill>
    <fill>
      <patternFill patternType="gray125"/>
    </fill>
    <fill>
      <patternFill patternType="solid">
        <fgColor theme="0" tint="-4.9989318521683403E-2"/>
        <bgColor indexed="65"/>
      </patternFill>
    </fill>
    <fill>
      <patternFill patternType="solid">
        <fgColor indexed="43"/>
        <bgColor indexed="26"/>
      </patternFill>
    </fill>
    <fill>
      <patternFill patternType="solid">
        <fgColor indexed="43"/>
      </patternFill>
    </fill>
    <fill>
      <patternFill patternType="solid">
        <fgColor theme="0" tint="-0.14999847407452621"/>
        <bgColor indexed="26"/>
      </patternFill>
    </fill>
    <fill>
      <patternFill patternType="solid">
        <fgColor theme="5" tint="0.79998168889431442"/>
        <bgColor indexed="64"/>
      </patternFill>
    </fill>
  </fills>
  <borders count="93">
    <border>
      <left/>
      <right/>
      <top/>
      <bottom/>
      <diagonal/>
    </border>
    <border>
      <left style="medium">
        <color auto="1"/>
      </left>
      <right style="medium">
        <color auto="1"/>
      </right>
      <top style="medium">
        <color auto="1"/>
      </top>
      <bottom style="medium">
        <color auto="1"/>
      </bottom>
      <diagonal/>
    </border>
    <border>
      <left style="medium">
        <color indexed="64"/>
      </left>
      <right style="thin">
        <color indexed="64"/>
      </right>
      <top style="medium">
        <color indexed="64"/>
      </top>
      <bottom style="medium">
        <color rgb="FF1A1A1A"/>
      </bottom>
      <diagonal/>
    </border>
    <border>
      <left style="thin">
        <color indexed="64"/>
      </left>
      <right/>
      <top style="medium">
        <color indexed="64"/>
      </top>
      <bottom style="medium">
        <color rgb="FF1A1A1A"/>
      </bottom>
      <diagonal/>
    </border>
    <border>
      <left/>
      <right/>
      <top style="medium">
        <color indexed="64"/>
      </top>
      <bottom style="medium">
        <color rgb="FF1A1A1A"/>
      </bottom>
      <diagonal/>
    </border>
    <border>
      <left/>
      <right style="medium">
        <color indexed="64"/>
      </right>
      <top style="medium">
        <color indexed="64"/>
      </top>
      <bottom style="medium">
        <color rgb="FF1A1A1A"/>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1A1A1A"/>
      </left>
      <right style="thin">
        <color rgb="FF1A1A1A"/>
      </right>
      <top style="medium">
        <color rgb="FF1A1A1A"/>
      </top>
      <bottom style="thin">
        <color rgb="FF1A1A1A"/>
      </bottom>
      <diagonal/>
    </border>
    <border>
      <left style="thin">
        <color rgb="FF1A1A1A"/>
      </left>
      <right style="thin">
        <color rgb="FF1A1A1A"/>
      </right>
      <top style="medium">
        <color rgb="FF1A1A1A"/>
      </top>
      <bottom style="thin">
        <color rgb="FF1A1A1A"/>
      </bottom>
      <diagonal/>
    </border>
    <border>
      <left style="thin">
        <color rgb="FF1A1A1A"/>
      </left>
      <right/>
      <top style="medium">
        <color rgb="FF1A1A1A"/>
      </top>
      <bottom style="thin">
        <color rgb="FF1A1A1A"/>
      </bottom>
      <diagonal/>
    </border>
    <border>
      <left style="thin">
        <color rgb="FF1A1A1A"/>
      </left>
      <right style="medium">
        <color rgb="FF1A1A1A"/>
      </right>
      <top style="medium">
        <color rgb="FF1A1A1A"/>
      </top>
      <bottom style="thin">
        <color rgb="FF1A1A1A"/>
      </bottom>
      <diagonal/>
    </border>
    <border>
      <left style="medium">
        <color rgb="FF1A1A1A"/>
      </left>
      <right style="thin">
        <color rgb="FF1A1A1A"/>
      </right>
      <top style="thin">
        <color rgb="FF1A1A1A"/>
      </top>
      <bottom style="thin">
        <color rgb="FF1A1A1A"/>
      </bottom>
      <diagonal/>
    </border>
    <border>
      <left style="thin">
        <color rgb="FF1A1A1A"/>
      </left>
      <right style="thin">
        <color rgb="FF1A1A1A"/>
      </right>
      <top style="thin">
        <color rgb="FF1A1A1A"/>
      </top>
      <bottom style="thin">
        <color rgb="FF1A1A1A"/>
      </bottom>
      <diagonal/>
    </border>
    <border>
      <left style="thin">
        <color rgb="FF1A1A1A"/>
      </left>
      <right/>
      <top style="thin">
        <color rgb="FF1A1A1A"/>
      </top>
      <bottom style="thin">
        <color rgb="FF1A1A1A"/>
      </bottom>
      <diagonal/>
    </border>
    <border>
      <left style="thin">
        <color rgb="FF1A1A1A"/>
      </left>
      <right style="medium">
        <color rgb="FF1A1A1A"/>
      </right>
      <top style="thin">
        <color rgb="FF1A1A1A"/>
      </top>
      <bottom style="thin">
        <color rgb="FF1A1A1A"/>
      </bottom>
      <diagonal/>
    </border>
    <border>
      <left style="medium">
        <color rgb="FF1A1A1A"/>
      </left>
      <right style="thin">
        <color rgb="FF1A1A1A"/>
      </right>
      <top style="thin">
        <color rgb="FF1A1A1A"/>
      </top>
      <bottom style="medium">
        <color rgb="FF1A1A1A"/>
      </bottom>
      <diagonal/>
    </border>
    <border>
      <left style="thin">
        <color rgb="FF1A1A1A"/>
      </left>
      <right style="thin">
        <color rgb="FF1A1A1A"/>
      </right>
      <top style="thin">
        <color rgb="FF1A1A1A"/>
      </top>
      <bottom style="medium">
        <color rgb="FF1A1A1A"/>
      </bottom>
      <diagonal/>
    </border>
    <border>
      <left style="thin">
        <color rgb="FF1A1A1A"/>
      </left>
      <right/>
      <top style="thin">
        <color rgb="FF1A1A1A"/>
      </top>
      <bottom style="medium">
        <color rgb="FF1A1A1A"/>
      </bottom>
      <diagonal/>
    </border>
    <border>
      <left style="thin">
        <color rgb="FF1A1A1A"/>
      </left>
      <right style="medium">
        <color rgb="FF1A1A1A"/>
      </right>
      <top style="thin">
        <color rgb="FF1A1A1A"/>
      </top>
      <bottom style="medium">
        <color rgb="FF1A1A1A"/>
      </bottom>
      <diagonal/>
    </border>
    <border>
      <left style="medium">
        <color auto="1"/>
      </left>
      <right/>
      <top style="medium">
        <color auto="1"/>
      </top>
      <bottom style="thin">
        <color rgb="FF1A1A1A"/>
      </bottom>
      <diagonal/>
    </border>
    <border>
      <left style="thin">
        <color auto="1"/>
      </left>
      <right style="thin">
        <color rgb="FF1A1A1A"/>
      </right>
      <top style="medium">
        <color auto="1"/>
      </top>
      <bottom style="thin">
        <color rgb="FF1A1A1A"/>
      </bottom>
      <diagonal/>
    </border>
    <border>
      <left style="thin">
        <color rgb="FF1A1A1A"/>
      </left>
      <right style="thin">
        <color rgb="FF1A1A1A"/>
      </right>
      <top style="medium">
        <color auto="1"/>
      </top>
      <bottom style="thin">
        <color rgb="FF1A1A1A"/>
      </bottom>
      <diagonal/>
    </border>
    <border>
      <left style="thin">
        <color rgb="FF1A1A1A"/>
      </left>
      <right style="medium">
        <color rgb="FF1A1A1A"/>
      </right>
      <top style="medium">
        <color auto="1"/>
      </top>
      <bottom style="thin">
        <color rgb="FF1A1A1A"/>
      </bottom>
      <diagonal/>
    </border>
    <border>
      <left style="medium">
        <color rgb="FF1A1A1A"/>
      </left>
      <right style="thin">
        <color rgb="FF1A1A1A"/>
      </right>
      <top style="medium">
        <color auto="1"/>
      </top>
      <bottom style="thin">
        <color rgb="FF1A1A1A"/>
      </bottom>
      <diagonal/>
    </border>
    <border>
      <left/>
      <right style="thin">
        <color rgb="FF1A1A1A"/>
      </right>
      <top style="medium">
        <color auto="1"/>
      </top>
      <bottom style="thin">
        <color rgb="FF1A1A1A"/>
      </bottom>
      <diagonal/>
    </border>
    <border>
      <left style="medium">
        <color auto="1"/>
      </left>
      <right/>
      <top style="thin">
        <color rgb="FF1A1A1A"/>
      </top>
      <bottom style="thin">
        <color rgb="FF1A1A1A"/>
      </bottom>
      <diagonal/>
    </border>
    <border>
      <left style="thin">
        <color auto="1"/>
      </left>
      <right style="thin">
        <color rgb="FF1A1A1A"/>
      </right>
      <top style="thin">
        <color rgb="FF1A1A1A"/>
      </top>
      <bottom style="thin">
        <color rgb="FF1A1A1A"/>
      </bottom>
      <diagonal/>
    </border>
    <border>
      <left/>
      <right style="thin">
        <color rgb="FF1A1A1A"/>
      </right>
      <top style="thin">
        <color rgb="FF1A1A1A"/>
      </top>
      <bottom style="thin">
        <color rgb="FF1A1A1A"/>
      </bottom>
      <diagonal/>
    </border>
    <border>
      <left style="medium">
        <color auto="1"/>
      </left>
      <right/>
      <top style="thin">
        <color rgb="FF1A1A1A"/>
      </top>
      <bottom style="medium">
        <color auto="1"/>
      </bottom>
      <diagonal/>
    </border>
    <border>
      <left style="thin">
        <color auto="1"/>
      </left>
      <right style="thin">
        <color rgb="FF1A1A1A"/>
      </right>
      <top style="thin">
        <color rgb="FF1A1A1A"/>
      </top>
      <bottom style="medium">
        <color auto="1"/>
      </bottom>
      <diagonal/>
    </border>
    <border>
      <left style="thin">
        <color rgb="FF1A1A1A"/>
      </left>
      <right style="thin">
        <color rgb="FF1A1A1A"/>
      </right>
      <top style="thin">
        <color rgb="FF1A1A1A"/>
      </top>
      <bottom style="medium">
        <color auto="1"/>
      </bottom>
      <diagonal/>
    </border>
    <border>
      <left style="medium">
        <color rgb="FF1A1A1A"/>
      </left>
      <right style="thin">
        <color rgb="FF1A1A1A"/>
      </right>
      <top style="thin">
        <color rgb="FF1A1A1A"/>
      </top>
      <bottom style="medium">
        <color auto="1"/>
      </bottom>
      <diagonal/>
    </border>
    <border>
      <left/>
      <right style="thin">
        <color rgb="FF1A1A1A"/>
      </right>
      <top style="thin">
        <color rgb="FF1A1A1A"/>
      </top>
      <bottom style="medium">
        <color auto="1"/>
      </bottom>
      <diagonal/>
    </border>
    <border>
      <left style="thin">
        <color rgb="FF1A1A1A"/>
      </left>
      <right style="medium">
        <color rgb="FF1A1A1A"/>
      </right>
      <top style="thin">
        <color rgb="FF1A1A1A"/>
      </top>
      <bottom style="medium">
        <color auto="1"/>
      </bottom>
      <diagonal/>
    </border>
    <border>
      <left style="medium">
        <color auto="1"/>
      </left>
      <right style="thin">
        <color indexed="64"/>
      </right>
      <top style="medium">
        <color auto="1"/>
      </top>
      <bottom style="thin">
        <color indexed="64"/>
      </bottom>
      <diagonal/>
    </border>
    <border>
      <left style="thin">
        <color indexed="64"/>
      </left>
      <right style="thin">
        <color indexed="64"/>
      </right>
      <top style="medium">
        <color auto="1"/>
      </top>
      <bottom/>
      <diagonal/>
    </border>
    <border>
      <left style="thin">
        <color indexed="64"/>
      </left>
      <right/>
      <top style="medium">
        <color auto="1"/>
      </top>
      <bottom/>
      <diagonal/>
    </border>
    <border>
      <left style="thin">
        <color auto="1"/>
      </left>
      <right/>
      <top style="medium">
        <color auto="1"/>
      </top>
      <bottom/>
      <diagonal/>
    </border>
    <border>
      <left/>
      <right style="thin">
        <color indexed="64"/>
      </right>
      <top style="medium">
        <color auto="1"/>
      </top>
      <bottom/>
      <diagonal/>
    </border>
    <border>
      <left style="thin">
        <color indexed="64"/>
      </left>
      <right style="medium">
        <color auto="1"/>
      </right>
      <top style="medium">
        <color auto="1"/>
      </top>
      <bottom/>
      <diagonal/>
    </border>
    <border>
      <left style="medium">
        <color auto="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top style="thin">
        <color auto="1"/>
      </top>
      <bottom style="thin">
        <color indexed="64"/>
      </bottom>
      <diagonal/>
    </border>
    <border>
      <left style="thin">
        <color auto="1"/>
      </left>
      <right style="thin">
        <color indexed="64"/>
      </right>
      <top style="thin">
        <color auto="1"/>
      </top>
      <bottom style="thin">
        <color indexed="64"/>
      </bottom>
      <diagonal/>
    </border>
    <border>
      <left style="thin">
        <color indexed="64"/>
      </left>
      <right style="medium">
        <color auto="1"/>
      </right>
      <top/>
      <bottom style="thin">
        <color indexed="64"/>
      </bottom>
      <diagonal/>
    </border>
    <border>
      <left style="medium">
        <color auto="1"/>
      </left>
      <right style="thin">
        <color indexed="64"/>
      </right>
      <top style="thin">
        <color indexed="64"/>
      </top>
      <bottom style="thin">
        <color indexed="64"/>
      </bottom>
      <diagonal/>
    </border>
    <border>
      <left style="thin">
        <color rgb="FF1A1A1A"/>
      </left>
      <right style="thin">
        <color rgb="FF1A1A1A"/>
      </right>
      <top/>
      <bottom style="thin">
        <color rgb="FF1A1A1A"/>
      </bottom>
      <diagonal/>
    </border>
    <border>
      <left style="thin">
        <color rgb="FF1A1A1A"/>
      </left>
      <right style="thin">
        <color auto="1"/>
      </right>
      <top/>
      <bottom style="thin">
        <color rgb="FF1A1A1A"/>
      </bottom>
      <diagonal/>
    </border>
    <border>
      <left style="thin">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thin">
        <color rgb="FF1A1A1A"/>
      </left>
      <right style="thin">
        <color auto="1"/>
      </right>
      <top style="thin">
        <color rgb="FF1A1A1A"/>
      </top>
      <bottom style="thin">
        <color rgb="FF1A1A1A"/>
      </bottom>
      <diagonal/>
    </border>
    <border>
      <left style="thin">
        <color indexed="64"/>
      </left>
      <right style="thin">
        <color indexed="64"/>
      </right>
      <top style="thin">
        <color indexed="64"/>
      </top>
      <bottom style="medium">
        <color auto="1"/>
      </bottom>
      <diagonal/>
    </border>
    <border>
      <left style="thin">
        <color rgb="FF1A1A1A"/>
      </left>
      <right style="thin">
        <color auto="1"/>
      </right>
      <top style="thin">
        <color rgb="FF1A1A1A"/>
      </top>
      <bottom style="medium">
        <color auto="1"/>
      </bottom>
      <diagonal/>
    </border>
    <border>
      <left style="thin">
        <color indexed="64"/>
      </left>
      <right style="medium">
        <color auto="1"/>
      </right>
      <top style="thin">
        <color indexed="64"/>
      </top>
      <bottom style="medium">
        <color auto="1"/>
      </bottom>
      <diagonal/>
    </border>
    <border>
      <left style="medium">
        <color auto="1"/>
      </left>
      <right style="thin">
        <color indexed="64"/>
      </right>
      <top style="medium">
        <color auto="1"/>
      </top>
      <bottom/>
      <diagonal/>
    </border>
    <border>
      <left style="thin">
        <color indexed="64"/>
      </left>
      <right/>
      <top style="medium">
        <color indexed="64"/>
      </top>
      <bottom style="thin">
        <color indexed="64"/>
      </bottom>
      <diagonal/>
    </border>
    <border>
      <left style="thin">
        <color indexed="64"/>
      </left>
      <right style="thin">
        <color indexed="64"/>
      </right>
      <top/>
      <bottom style="thin">
        <color rgb="FF1A1A1A"/>
      </bottom>
      <diagonal/>
    </border>
    <border>
      <left style="thin">
        <color auto="1"/>
      </left>
      <right style="thin">
        <color indexed="64"/>
      </right>
      <top style="thin">
        <color auto="1"/>
      </top>
      <bottom style="thin">
        <color auto="1"/>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rgb="FF1A1A1A"/>
      </top>
      <bottom style="medium">
        <color auto="1"/>
      </bottom>
      <diagonal/>
    </border>
    <border>
      <left style="thin">
        <color auto="1"/>
      </left>
      <right style="thin">
        <color indexed="64"/>
      </right>
      <top style="thin">
        <color auto="1"/>
      </top>
      <bottom style="medium">
        <color auto="1"/>
      </bottom>
      <diagonal/>
    </border>
    <border>
      <left style="thin">
        <color indexed="64"/>
      </left>
      <right style="medium">
        <color auto="1"/>
      </right>
      <top style="thin">
        <color indexed="64"/>
      </top>
      <bottom style="medium">
        <color indexed="64"/>
      </bottom>
      <diagonal/>
    </border>
  </borders>
  <cellStyleXfs count="4">
    <xf numFmtId="0" fontId="0" fillId="0" borderId="0"/>
    <xf numFmtId="164" fontId="1" fillId="0" borderId="0" applyFill="0" applyBorder="0" applyProtection="0"/>
    <xf numFmtId="0" fontId="2" fillId="0" borderId="0" applyNumberFormat="0" applyFill="0" applyBorder="0" applyProtection="0"/>
    <xf numFmtId="164" fontId="1" fillId="0" borderId="0" applyFill="0" applyBorder="0" applyProtection="0"/>
  </cellStyleXfs>
  <cellXfs count="220">
    <xf numFmtId="0" fontId="0" fillId="0" borderId="0" xfId="0"/>
    <xf numFmtId="0" fontId="0" fillId="0" borderId="0" xfId="0" applyAlignment="1">
      <alignment wrapText="1"/>
    </xf>
    <xf numFmtId="0" fontId="0" fillId="0" borderId="0" xfId="0" applyAlignment="1">
      <alignment horizontal="right" vertical="top" wrapText="1"/>
    </xf>
    <xf numFmtId="0" fontId="0" fillId="2" borderId="0" xfId="0" applyFill="1" applyAlignment="1">
      <alignment horizontal="right" vertical="top" wrapText="1"/>
    </xf>
    <xf numFmtId="0" fontId="0" fillId="0" borderId="1" xfId="0" applyBorder="1" applyProtection="1">
      <protection locked="0"/>
    </xf>
    <xf numFmtId="0" fontId="4" fillId="0" borderId="0" xfId="0" applyFont="1" applyProtection="1">
      <protection hidden="1"/>
    </xf>
    <xf numFmtId="165" fontId="4" fillId="0" borderId="0" xfId="0" applyNumberFormat="1" applyFont="1" applyAlignment="1" applyProtection="1">
      <alignment horizontal="right"/>
      <protection hidden="1"/>
    </xf>
    <xf numFmtId="0" fontId="4" fillId="0" borderId="2" xfId="0" applyFont="1" applyBorder="1" applyProtection="1">
      <protection hidden="1"/>
    </xf>
    <xf numFmtId="0" fontId="4" fillId="0" borderId="0" xfId="0" applyFont="1" applyAlignment="1" applyProtection="1">
      <alignment horizontal="center"/>
      <protection hidden="1"/>
    </xf>
    <xf numFmtId="0" fontId="4" fillId="0" borderId="6" xfId="0" applyFont="1" applyBorder="1" applyProtection="1">
      <protection hidden="1"/>
    </xf>
    <xf numFmtId="0" fontId="4" fillId="0" borderId="9" xfId="0" applyFont="1" applyBorder="1" applyProtection="1">
      <protection hidden="1"/>
    </xf>
    <xf numFmtId="0" fontId="4" fillId="0" borderId="11" xfId="0" applyFont="1" applyBorder="1" applyProtection="1">
      <protection hidden="1"/>
    </xf>
    <xf numFmtId="0" fontId="4" fillId="0" borderId="13" xfId="0" applyFont="1" applyBorder="1" applyProtection="1">
      <protection hidden="1"/>
    </xf>
    <xf numFmtId="0" fontId="4" fillId="0" borderId="14" xfId="0" applyFont="1" applyBorder="1" applyAlignment="1" applyProtection="1">
      <alignment horizontal="center"/>
      <protection hidden="1"/>
    </xf>
    <xf numFmtId="165" fontId="4" fillId="0" borderId="14" xfId="0" applyNumberFormat="1" applyFont="1" applyBorder="1" applyAlignment="1" applyProtection="1">
      <alignment horizontal="right"/>
      <protection hidden="1"/>
    </xf>
    <xf numFmtId="0" fontId="4" fillId="0" borderId="16" xfId="0" applyFont="1" applyBorder="1" applyProtection="1">
      <protection hidden="1"/>
    </xf>
    <xf numFmtId="165" fontId="4" fillId="0" borderId="17" xfId="3" applyNumberFormat="1" applyFont="1" applyBorder="1" applyAlignment="1" applyProtection="1">
      <alignment horizontal="right"/>
      <protection hidden="1"/>
    </xf>
    <xf numFmtId="165" fontId="4" fillId="0" borderId="19" xfId="3" applyNumberFormat="1" applyFont="1" applyBorder="1" applyAlignment="1" applyProtection="1">
      <alignment horizontal="right"/>
      <protection hidden="1"/>
    </xf>
    <xf numFmtId="0" fontId="6" fillId="0" borderId="23" xfId="0" applyFont="1" applyBorder="1" applyProtection="1">
      <protection hidden="1"/>
    </xf>
    <xf numFmtId="0" fontId="4" fillId="0" borderId="24" xfId="0" applyFont="1" applyBorder="1" applyAlignment="1" applyProtection="1">
      <alignment horizontal="center"/>
      <protection hidden="1"/>
    </xf>
    <xf numFmtId="165" fontId="4" fillId="0" borderId="24" xfId="3" applyNumberFormat="1" applyFont="1" applyBorder="1" applyAlignment="1" applyProtection="1">
      <alignment horizontal="right"/>
      <protection hidden="1"/>
    </xf>
    <xf numFmtId="0" fontId="4" fillId="0" borderId="0" xfId="0" applyFont="1" applyAlignment="1" applyProtection="1">
      <alignment horizontal="center" vertical="center"/>
      <protection hidden="1"/>
    </xf>
    <xf numFmtId="165" fontId="4" fillId="0" borderId="0" xfId="0" applyNumberFormat="1" applyFont="1" applyAlignment="1" applyProtection="1">
      <alignment horizontal="right" vertical="center"/>
      <protection hidden="1"/>
    </xf>
    <xf numFmtId="164" fontId="4" fillId="0" borderId="0" xfId="1" applyFont="1" applyAlignment="1" applyProtection="1">
      <alignment horizontal="center" vertical="center"/>
      <protection hidden="1"/>
    </xf>
    <xf numFmtId="0" fontId="7" fillId="0" borderId="0" xfId="0" applyFont="1" applyProtection="1">
      <protection hidden="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168" fontId="4" fillId="0" borderId="35" xfId="0" applyNumberFormat="1" applyFont="1" applyBorder="1" applyAlignment="1">
      <alignment horizontal="center" vertical="center" wrapText="1"/>
    </xf>
    <xf numFmtId="168" fontId="4" fillId="0" borderId="36" xfId="0" applyNumberFormat="1" applyFont="1" applyBorder="1" applyAlignment="1">
      <alignment horizontal="center" vertical="center" wrapText="1"/>
    </xf>
    <xf numFmtId="168" fontId="4" fillId="0" borderId="38" xfId="0" applyNumberFormat="1" applyFont="1" applyBorder="1" applyAlignment="1">
      <alignment horizontal="center" vertical="center" wrapText="1"/>
    </xf>
    <xf numFmtId="0" fontId="4" fillId="4" borderId="39" xfId="0" applyFont="1" applyFill="1" applyBorder="1" applyAlignment="1" applyProtection="1">
      <alignment horizontal="center"/>
      <protection locked="0"/>
    </xf>
    <xf numFmtId="0" fontId="4" fillId="3" borderId="40" xfId="0" applyFont="1" applyFill="1" applyBorder="1" applyAlignment="1" applyProtection="1">
      <alignment horizontal="center"/>
      <protection locked="0"/>
    </xf>
    <xf numFmtId="0" fontId="4" fillId="3" borderId="41" xfId="0" applyFont="1" applyFill="1" applyBorder="1" applyAlignment="1" applyProtection="1">
      <alignment horizontal="center"/>
      <protection locked="0"/>
    </xf>
    <xf numFmtId="14" fontId="4" fillId="3" borderId="40" xfId="0" applyNumberFormat="1" applyFont="1" applyFill="1" applyBorder="1" applyAlignment="1" applyProtection="1">
      <alignment horizontal="center"/>
      <protection locked="0"/>
    </xf>
    <xf numFmtId="1" fontId="4" fillId="5" borderId="40" xfId="0" applyNumberFormat="1" applyFont="1" applyFill="1" applyBorder="1" applyAlignment="1">
      <alignment horizontal="center"/>
    </xf>
    <xf numFmtId="0" fontId="4" fillId="5" borderId="40" xfId="0" applyFont="1" applyFill="1" applyBorder="1" applyAlignment="1">
      <alignment horizontal="center"/>
    </xf>
    <xf numFmtId="0" fontId="4" fillId="5" borderId="41" xfId="0" applyFont="1" applyFill="1" applyBorder="1" applyAlignment="1">
      <alignment horizontal="center"/>
    </xf>
    <xf numFmtId="168" fontId="8" fillId="3" borderId="39" xfId="0" applyNumberFormat="1" applyFont="1" applyFill="1" applyBorder="1" applyAlignment="1" applyProtection="1">
      <alignment horizontal="center"/>
      <protection locked="0"/>
    </xf>
    <xf numFmtId="168" fontId="8" fillId="3" borderId="40" xfId="0" applyNumberFormat="1" applyFont="1" applyFill="1" applyBorder="1" applyAlignment="1" applyProtection="1">
      <alignment horizontal="center"/>
      <protection locked="0"/>
    </xf>
    <xf numFmtId="168" fontId="8" fillId="3" borderId="42" xfId="0" applyNumberFormat="1" applyFont="1" applyFill="1" applyBorder="1" applyAlignment="1" applyProtection="1">
      <alignment horizontal="center"/>
      <protection locked="0"/>
    </xf>
    <xf numFmtId="0" fontId="9" fillId="0" borderId="0" xfId="0" applyFont="1"/>
    <xf numFmtId="0" fontId="10" fillId="0" borderId="0" xfId="0" applyFont="1"/>
    <xf numFmtId="0" fontId="11" fillId="0" borderId="0" xfId="0" applyFont="1" applyAlignment="1">
      <alignment horizontal="center"/>
    </xf>
    <xf numFmtId="0" fontId="11" fillId="0" borderId="0" xfId="0" applyFont="1" applyAlignment="1">
      <alignment horizontal="left"/>
    </xf>
    <xf numFmtId="0" fontId="12" fillId="0" borderId="0" xfId="0" applyFont="1" applyAlignment="1">
      <alignment horizontal="center"/>
    </xf>
    <xf numFmtId="0" fontId="4" fillId="4" borderId="43" xfId="0" applyFont="1" applyFill="1" applyBorder="1" applyAlignment="1" applyProtection="1">
      <alignment horizontal="center"/>
      <protection locked="0"/>
    </xf>
    <xf numFmtId="0" fontId="4" fillId="3" borderId="44" xfId="0" applyFont="1" applyFill="1" applyBorder="1" applyAlignment="1" applyProtection="1">
      <alignment horizontal="center"/>
      <protection locked="0"/>
    </xf>
    <xf numFmtId="0" fontId="4" fillId="3" borderId="45" xfId="0" applyFont="1" applyFill="1" applyBorder="1" applyAlignment="1" applyProtection="1">
      <alignment horizontal="center"/>
      <protection locked="0"/>
    </xf>
    <xf numFmtId="14" fontId="4" fillId="3" borderId="44" xfId="0" applyNumberFormat="1" applyFont="1" applyFill="1" applyBorder="1" applyAlignment="1" applyProtection="1">
      <alignment horizontal="center"/>
      <protection locked="0"/>
    </xf>
    <xf numFmtId="1" fontId="4" fillId="5" borderId="44" xfId="0" applyNumberFormat="1" applyFont="1" applyFill="1" applyBorder="1" applyAlignment="1">
      <alignment horizontal="center"/>
    </xf>
    <xf numFmtId="0" fontId="4" fillId="5" borderId="44" xfId="0" applyFont="1" applyFill="1" applyBorder="1" applyAlignment="1">
      <alignment horizontal="center"/>
    </xf>
    <xf numFmtId="0" fontId="4" fillId="5" borderId="45" xfId="0" applyFont="1" applyFill="1" applyBorder="1" applyAlignment="1">
      <alignment horizontal="center"/>
    </xf>
    <xf numFmtId="168" fontId="8" fillId="3" borderId="43" xfId="0" applyNumberFormat="1" applyFont="1" applyFill="1" applyBorder="1" applyAlignment="1" applyProtection="1">
      <alignment horizontal="center"/>
      <protection locked="0"/>
    </xf>
    <xf numFmtId="168" fontId="8" fillId="3" borderId="44" xfId="0" applyNumberFormat="1" applyFont="1" applyFill="1" applyBorder="1" applyAlignment="1" applyProtection="1">
      <alignment horizontal="center"/>
      <protection locked="0"/>
    </xf>
    <xf numFmtId="168" fontId="8" fillId="3" borderId="46" xfId="0" applyNumberFormat="1" applyFont="1" applyFill="1" applyBorder="1" applyAlignment="1" applyProtection="1">
      <alignment horizontal="center"/>
      <protection locked="0"/>
    </xf>
    <xf numFmtId="0" fontId="12" fillId="0" borderId="0" xfId="0" applyFont="1"/>
    <xf numFmtId="168" fontId="11" fillId="0" borderId="0" xfId="0" applyNumberFormat="1" applyFont="1" applyAlignment="1">
      <alignment horizontal="center"/>
    </xf>
    <xf numFmtId="14" fontId="11" fillId="0" borderId="0" xfId="0" applyNumberFormat="1" applyFont="1" applyAlignment="1">
      <alignment horizontal="center"/>
    </xf>
    <xf numFmtId="0" fontId="0" fillId="0" borderId="0" xfId="0" applyAlignment="1">
      <alignment horizontal="center"/>
    </xf>
    <xf numFmtId="0" fontId="12" fillId="0" borderId="0" xfId="0" applyFont="1" applyAlignment="1" applyProtection="1">
      <alignment horizontal="center"/>
      <protection hidden="1"/>
    </xf>
    <xf numFmtId="0" fontId="4" fillId="0" borderId="47" xfId="0" applyFont="1" applyBorder="1" applyAlignment="1">
      <alignment horizontal="center" vertical="center" wrapText="1"/>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pplyProtection="1">
      <alignment horizontal="center" vertical="center" wrapText="1"/>
      <protection hidden="1"/>
    </xf>
    <xf numFmtId="0" fontId="4" fillId="0" borderId="52" xfId="0" applyFont="1" applyBorder="1" applyAlignment="1" applyProtection="1">
      <alignment horizontal="center" vertical="center" wrapText="1"/>
      <protection hidden="1"/>
    </xf>
    <xf numFmtId="0" fontId="4" fillId="0" borderId="49" xfId="0" applyFont="1" applyBorder="1" applyAlignment="1" applyProtection="1">
      <alignment horizontal="center" vertical="center" wrapText="1"/>
      <protection hidden="1"/>
    </xf>
    <xf numFmtId="0" fontId="4" fillId="0" borderId="50" xfId="0" applyFont="1" applyBorder="1" applyAlignment="1" applyProtection="1">
      <alignment horizontal="center" vertical="center" wrapText="1"/>
      <protection hidden="1"/>
    </xf>
    <xf numFmtId="0" fontId="4" fillId="3" borderId="53" xfId="0" quotePrefix="1" applyFont="1" applyFill="1" applyBorder="1" applyAlignment="1" applyProtection="1">
      <alignment horizontal="center"/>
      <protection locked="0"/>
    </xf>
    <xf numFmtId="0" fontId="4" fillId="5" borderId="54" xfId="0" applyFont="1" applyFill="1" applyBorder="1" applyAlignment="1">
      <alignment horizontal="center"/>
    </xf>
    <xf numFmtId="0" fontId="4" fillId="3" borderId="42" xfId="0" applyFont="1" applyFill="1" applyBorder="1" applyAlignment="1" applyProtection="1">
      <alignment horizontal="center"/>
      <protection locked="0"/>
    </xf>
    <xf numFmtId="49" fontId="4" fillId="3" borderId="39" xfId="0" applyNumberFormat="1" applyFont="1" applyFill="1" applyBorder="1" applyProtection="1">
      <protection locked="0"/>
    </xf>
    <xf numFmtId="49" fontId="4" fillId="3" borderId="55" xfId="0" applyNumberFormat="1" applyFont="1" applyFill="1" applyBorder="1" applyProtection="1">
      <protection locked="0"/>
    </xf>
    <xf numFmtId="0" fontId="4" fillId="3" borderId="55" xfId="0" applyFont="1" applyFill="1" applyBorder="1" applyAlignment="1" applyProtection="1">
      <alignment horizontal="center"/>
      <protection locked="0"/>
    </xf>
    <xf numFmtId="49" fontId="4" fillId="3" borderId="39" xfId="0" applyNumberFormat="1" applyFont="1" applyFill="1" applyBorder="1" applyAlignment="1" applyProtection="1">
      <alignment horizontal="left"/>
      <protection locked="0"/>
    </xf>
    <xf numFmtId="49" fontId="4" fillId="3" borderId="55" xfId="0" applyNumberFormat="1" applyFont="1" applyFill="1" applyBorder="1" applyAlignment="1" applyProtection="1">
      <alignment horizontal="left"/>
      <protection locked="0"/>
    </xf>
    <xf numFmtId="0" fontId="4" fillId="5" borderId="42" xfId="0" applyFont="1" applyFill="1" applyBorder="1" applyAlignment="1">
      <alignment horizontal="center"/>
    </xf>
    <xf numFmtId="0" fontId="11" fillId="0" borderId="0" xfId="0" applyFont="1" applyAlignment="1" applyProtection="1">
      <alignment horizontal="left"/>
      <protection hidden="1"/>
    </xf>
    <xf numFmtId="0" fontId="4" fillId="3" borderId="56" xfId="0" quotePrefix="1" applyFont="1" applyFill="1" applyBorder="1" applyAlignment="1" applyProtection="1">
      <alignment horizontal="center"/>
      <protection locked="0"/>
    </xf>
    <xf numFmtId="0" fontId="4" fillId="5" borderId="57" xfId="0" applyFont="1" applyFill="1" applyBorder="1" applyAlignment="1">
      <alignment horizontal="center"/>
    </xf>
    <xf numFmtId="0" fontId="4" fillId="5" borderId="58" xfId="0" applyFont="1" applyFill="1" applyBorder="1" applyAlignment="1">
      <alignment horizontal="center"/>
    </xf>
    <xf numFmtId="0" fontId="4" fillId="3" borderId="58" xfId="0" applyFont="1" applyFill="1" applyBorder="1" applyAlignment="1" applyProtection="1">
      <alignment horizontal="center"/>
      <protection locked="0"/>
    </xf>
    <xf numFmtId="49" fontId="4" fillId="3" borderId="59" xfId="0" applyNumberFormat="1" applyFont="1" applyFill="1" applyBorder="1" applyProtection="1">
      <protection locked="0"/>
    </xf>
    <xf numFmtId="49" fontId="4" fillId="3" borderId="60" xfId="0" applyNumberFormat="1" applyFont="1" applyFill="1" applyBorder="1" applyProtection="1">
      <protection locked="0"/>
    </xf>
    <xf numFmtId="0" fontId="4" fillId="3" borderId="60" xfId="0" applyFont="1" applyFill="1" applyBorder="1" applyAlignment="1" applyProtection="1">
      <alignment horizontal="center"/>
      <protection locked="0"/>
    </xf>
    <xf numFmtId="14" fontId="4" fillId="3" borderId="58" xfId="0" applyNumberFormat="1" applyFont="1" applyFill="1" applyBorder="1" applyAlignment="1" applyProtection="1">
      <alignment horizontal="center"/>
      <protection locked="0"/>
    </xf>
    <xf numFmtId="1" fontId="4" fillId="5" borderId="58" xfId="0" applyNumberFormat="1" applyFont="1" applyFill="1" applyBorder="1" applyAlignment="1">
      <alignment horizontal="center"/>
    </xf>
    <xf numFmtId="49" fontId="4" fillId="3" borderId="59" xfId="0" applyNumberFormat="1" applyFont="1" applyFill="1" applyBorder="1" applyAlignment="1" applyProtection="1">
      <alignment horizontal="left"/>
      <protection locked="0"/>
    </xf>
    <xf numFmtId="49" fontId="4" fillId="3" borderId="60" xfId="0" applyNumberFormat="1" applyFont="1" applyFill="1" applyBorder="1" applyAlignment="1" applyProtection="1">
      <alignment horizontal="left"/>
      <protection locked="0"/>
    </xf>
    <xf numFmtId="0" fontId="4" fillId="5" borderId="61" xfId="0" applyFont="1" applyFill="1" applyBorder="1" applyAlignment="1">
      <alignment horizontal="center"/>
    </xf>
    <xf numFmtId="49" fontId="4" fillId="0" borderId="0" xfId="0" applyNumberFormat="1" applyFont="1" applyAlignment="1" applyProtection="1">
      <alignment horizontal="center"/>
      <protection hidden="1"/>
    </xf>
    <xf numFmtId="0" fontId="4" fillId="0" borderId="62" xfId="0" applyFont="1" applyBorder="1" applyAlignment="1" applyProtection="1">
      <alignment horizontal="center" vertical="center" wrapText="1"/>
      <protection hidden="1"/>
    </xf>
    <xf numFmtId="0" fontId="4" fillId="0" borderId="68" xfId="0" applyFont="1" applyBorder="1" applyAlignment="1" applyProtection="1">
      <alignment horizontal="center" vertical="center" wrapText="1"/>
      <protection hidden="1"/>
    </xf>
    <xf numFmtId="0" fontId="4" fillId="0" borderId="71" xfId="0" applyFont="1" applyBorder="1" applyAlignment="1" applyProtection="1">
      <alignment horizontal="center" vertical="center" wrapText="1"/>
      <protection hidden="1"/>
    </xf>
    <xf numFmtId="49" fontId="4" fillId="0" borderId="72" xfId="0" applyNumberFormat="1" applyFont="1" applyBorder="1" applyAlignment="1" applyProtection="1">
      <alignment horizontal="center" vertical="center" wrapText="1"/>
      <protection hidden="1"/>
    </xf>
    <xf numFmtId="0" fontId="4" fillId="0" borderId="74" xfId="0" applyFont="1" applyBorder="1" applyAlignment="1" applyProtection="1">
      <alignment horizontal="center"/>
      <protection hidden="1"/>
    </xf>
    <xf numFmtId="0" fontId="4" fillId="3" borderId="19" xfId="0" applyFont="1" applyFill="1" applyBorder="1" applyAlignment="1" applyProtection="1">
      <alignment horizontal="left"/>
      <protection locked="0"/>
    </xf>
    <xf numFmtId="0" fontId="4" fillId="5" borderId="75" xfId="0" applyFont="1" applyFill="1" applyBorder="1" applyAlignment="1">
      <alignment horizontal="center"/>
    </xf>
    <xf numFmtId="14" fontId="4" fillId="3" borderId="75" xfId="0" applyNumberFormat="1" applyFont="1" applyFill="1" applyBorder="1" applyAlignment="1" applyProtection="1">
      <alignment horizontal="center"/>
      <protection locked="0"/>
    </xf>
    <xf numFmtId="49" fontId="4" fillId="3" borderId="75" xfId="0" applyNumberFormat="1" applyFont="1" applyFill="1" applyBorder="1" applyAlignment="1" applyProtection="1">
      <alignment horizontal="left"/>
      <protection locked="0"/>
    </xf>
    <xf numFmtId="49" fontId="4" fillId="3" borderId="76" xfId="0" applyNumberFormat="1" applyFont="1" applyFill="1" applyBorder="1" applyAlignment="1" applyProtection="1">
      <alignment horizontal="left"/>
      <protection locked="0"/>
    </xf>
    <xf numFmtId="49" fontId="4" fillId="3" borderId="77" xfId="0" applyNumberFormat="1" applyFont="1" applyFill="1" applyBorder="1" applyProtection="1">
      <protection locked="0"/>
    </xf>
    <xf numFmtId="49" fontId="2" fillId="3" borderId="78" xfId="2" applyNumberFormat="1" applyFill="1" applyBorder="1" applyAlignment="1" applyProtection="1">
      <alignment horizontal="left"/>
      <protection locked="0"/>
    </xf>
    <xf numFmtId="49" fontId="4" fillId="3" borderId="40" xfId="0" applyNumberFormat="1" applyFont="1" applyFill="1" applyBorder="1" applyProtection="1">
      <protection locked="0"/>
    </xf>
    <xf numFmtId="49" fontId="4" fillId="3" borderId="79" xfId="0" applyNumberFormat="1" applyFont="1" applyFill="1" applyBorder="1" applyAlignment="1" applyProtection="1">
      <alignment horizontal="left"/>
      <protection locked="0"/>
    </xf>
    <xf numFmtId="49" fontId="4" fillId="3" borderId="78" xfId="0" applyNumberFormat="1" applyFont="1" applyFill="1" applyBorder="1" applyAlignment="1" applyProtection="1">
      <alignment horizontal="left"/>
      <protection locked="0"/>
    </xf>
    <xf numFmtId="49" fontId="4" fillId="3" borderId="40" xfId="0" applyNumberFormat="1" applyFont="1" applyFill="1" applyBorder="1" applyAlignment="1" applyProtection="1">
      <alignment horizontal="left"/>
      <protection locked="0"/>
    </xf>
    <xf numFmtId="0" fontId="4" fillId="3" borderId="80" xfId="0" applyFont="1" applyFill="1" applyBorder="1" applyAlignment="1" applyProtection="1">
      <alignment horizontal="left"/>
      <protection locked="0"/>
    </xf>
    <xf numFmtId="14" fontId="4" fillId="3" borderId="58" xfId="0" applyNumberFormat="1" applyFont="1" applyFill="1" applyBorder="1" applyAlignment="1" applyProtection="1">
      <alignment horizontal="left"/>
      <protection locked="0"/>
    </xf>
    <xf numFmtId="49" fontId="4" fillId="3" borderId="81" xfId="0" applyNumberFormat="1" applyFont="1" applyFill="1" applyBorder="1" applyAlignment="1" applyProtection="1">
      <alignment horizontal="left"/>
      <protection locked="0"/>
    </xf>
    <xf numFmtId="49" fontId="4" fillId="3" borderId="81" xfId="0" applyNumberFormat="1" applyFont="1" applyFill="1" applyBorder="1" applyProtection="1">
      <protection locked="0"/>
    </xf>
    <xf numFmtId="49" fontId="4" fillId="3" borderId="82" xfId="0" applyNumberFormat="1" applyFont="1" applyFill="1" applyBorder="1" applyAlignment="1" applyProtection="1">
      <alignment horizontal="left"/>
      <protection locked="0"/>
    </xf>
    <xf numFmtId="0" fontId="11" fillId="0" borderId="0" xfId="0" applyFont="1" applyAlignment="1" applyProtection="1">
      <alignment horizontal="center"/>
      <protection hidden="1"/>
    </xf>
    <xf numFmtId="14" fontId="11" fillId="0" borderId="0" xfId="0" applyNumberFormat="1" applyFont="1" applyAlignment="1" applyProtection="1">
      <alignment horizontal="center"/>
      <protection hidden="1"/>
    </xf>
    <xf numFmtId="49" fontId="11" fillId="0" borderId="0" xfId="0" applyNumberFormat="1" applyFont="1" applyAlignment="1" applyProtection="1">
      <alignment horizontal="center"/>
      <protection hidden="1"/>
    </xf>
    <xf numFmtId="170" fontId="11" fillId="0" borderId="0" xfId="0" applyNumberFormat="1" applyFont="1" applyAlignment="1" applyProtection="1">
      <alignment horizontal="center"/>
      <protection hidden="1"/>
    </xf>
    <xf numFmtId="0" fontId="4" fillId="0" borderId="0" xfId="0" applyFont="1" applyAlignment="1" applyProtection="1">
      <alignment horizontal="left"/>
      <protection hidden="1"/>
    </xf>
    <xf numFmtId="0" fontId="4" fillId="0" borderId="87" xfId="0" applyFont="1" applyBorder="1" applyAlignment="1">
      <alignment horizontal="center" vertical="center" wrapText="1"/>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0" borderId="74" xfId="0" applyFont="1" applyBorder="1" applyAlignment="1">
      <alignment horizontal="center"/>
    </xf>
    <xf numFmtId="14" fontId="4" fillId="3" borderId="41" xfId="0" applyNumberFormat="1" applyFont="1" applyFill="1" applyBorder="1" applyAlignment="1" applyProtection="1">
      <alignment horizontal="center"/>
      <protection locked="0"/>
    </xf>
    <xf numFmtId="14" fontId="4" fillId="3" borderId="86" xfId="0" applyNumberFormat="1" applyFont="1" applyFill="1" applyBorder="1" applyAlignment="1" applyProtection="1">
      <alignment horizontal="center"/>
      <protection locked="0"/>
    </xf>
    <xf numFmtId="49" fontId="4" fillId="3" borderId="19" xfId="0" applyNumberFormat="1" applyFont="1" applyFill="1" applyBorder="1" applyAlignment="1" applyProtection="1">
      <alignment horizontal="left"/>
      <protection locked="0"/>
    </xf>
    <xf numFmtId="49" fontId="2" fillId="3" borderId="19" xfId="2" applyNumberFormat="1" applyFill="1" applyBorder="1" applyAlignment="1" applyProtection="1">
      <alignment horizontal="left"/>
      <protection locked="0"/>
    </xf>
    <xf numFmtId="0" fontId="4" fillId="3" borderId="19" xfId="0" applyFont="1" applyFill="1" applyBorder="1" applyAlignment="1" applyProtection="1">
      <alignment horizontal="center"/>
      <protection locked="0"/>
    </xf>
    <xf numFmtId="0" fontId="4" fillId="4" borderId="19" xfId="0" applyFont="1" applyFill="1" applyBorder="1" applyAlignment="1" applyProtection="1">
      <alignment horizontal="center"/>
      <protection locked="0"/>
    </xf>
    <xf numFmtId="0" fontId="4" fillId="3" borderId="78" xfId="0" applyFont="1" applyFill="1" applyBorder="1" applyAlignment="1" applyProtection="1">
      <alignment horizontal="center"/>
      <protection locked="0"/>
    </xf>
    <xf numFmtId="0" fontId="4" fillId="3" borderId="88" xfId="0" applyFont="1" applyFill="1" applyBorder="1" applyAlignment="1" applyProtection="1">
      <alignment horizontal="left"/>
      <protection locked="0"/>
    </xf>
    <xf numFmtId="49" fontId="4" fillId="3" borderId="88" xfId="0" applyNumberFormat="1" applyFont="1" applyFill="1" applyBorder="1" applyAlignment="1" applyProtection="1">
      <alignment horizontal="left"/>
      <protection locked="0"/>
    </xf>
    <xf numFmtId="0" fontId="4" fillId="3" borderId="88" xfId="0" applyFont="1" applyFill="1" applyBorder="1" applyAlignment="1" applyProtection="1">
      <alignment horizontal="center"/>
      <protection locked="0"/>
    </xf>
    <xf numFmtId="0" fontId="4" fillId="4" borderId="88" xfId="0" applyFont="1" applyFill="1" applyBorder="1" applyAlignment="1" applyProtection="1">
      <alignment horizontal="center"/>
      <protection locked="0"/>
    </xf>
    <xf numFmtId="0" fontId="4" fillId="3" borderId="89" xfId="0" applyFont="1" applyFill="1" applyBorder="1" applyAlignment="1" applyProtection="1">
      <alignment horizontal="left"/>
      <protection locked="0"/>
    </xf>
    <xf numFmtId="0" fontId="4" fillId="5" borderId="89" xfId="0" applyFont="1" applyFill="1" applyBorder="1" applyAlignment="1">
      <alignment horizontal="center"/>
    </xf>
    <xf numFmtId="14" fontId="4" fillId="3" borderId="90" xfId="0" applyNumberFormat="1" applyFont="1" applyFill="1" applyBorder="1" applyAlignment="1" applyProtection="1">
      <alignment horizontal="center"/>
      <protection locked="0"/>
    </xf>
    <xf numFmtId="14" fontId="4" fillId="3" borderId="91" xfId="0" applyNumberFormat="1" applyFont="1" applyFill="1" applyBorder="1" applyAlignment="1" applyProtection="1">
      <alignment horizontal="center"/>
      <protection locked="0"/>
    </xf>
    <xf numFmtId="49" fontId="4" fillId="3" borderId="89" xfId="0" applyNumberFormat="1" applyFont="1" applyFill="1" applyBorder="1" applyAlignment="1" applyProtection="1">
      <alignment horizontal="center"/>
      <protection locked="0"/>
    </xf>
    <xf numFmtId="49" fontId="4" fillId="3" borderId="89" xfId="0" applyNumberFormat="1" applyFont="1" applyFill="1" applyBorder="1" applyAlignment="1" applyProtection="1">
      <alignment horizontal="left"/>
      <protection locked="0"/>
    </xf>
    <xf numFmtId="0" fontId="4" fillId="3" borderId="89" xfId="0" applyFont="1" applyFill="1" applyBorder="1" applyAlignment="1" applyProtection="1">
      <alignment horizontal="center"/>
      <protection locked="0"/>
    </xf>
    <xf numFmtId="0" fontId="4" fillId="4" borderId="89" xfId="0" applyFont="1" applyFill="1" applyBorder="1" applyAlignment="1" applyProtection="1">
      <alignment horizontal="center"/>
      <protection locked="0"/>
    </xf>
    <xf numFmtId="0" fontId="4" fillId="3" borderId="92" xfId="0" applyFont="1" applyFill="1" applyBorder="1" applyAlignment="1" applyProtection="1">
      <alignment horizontal="center"/>
      <protection locked="0"/>
    </xf>
    <xf numFmtId="14" fontId="4" fillId="0" borderId="0" xfId="0" applyNumberFormat="1" applyFont="1" applyAlignment="1" applyProtection="1">
      <alignment horizontal="center"/>
      <protection hidden="1"/>
    </xf>
    <xf numFmtId="170" fontId="4" fillId="0" borderId="0" xfId="0" applyNumberFormat="1" applyFont="1" applyAlignment="1" applyProtection="1">
      <alignment horizontal="center"/>
      <protection hidden="1"/>
    </xf>
    <xf numFmtId="0" fontId="4" fillId="0" borderId="74" xfId="0" applyFont="1" applyBorder="1" applyProtection="1">
      <protection hidden="1"/>
    </xf>
    <xf numFmtId="165" fontId="4" fillId="0" borderId="87" xfId="3" applyNumberFormat="1" applyFont="1" applyBorder="1" applyAlignment="1" applyProtection="1">
      <alignment horizontal="right"/>
      <protection hidden="1"/>
    </xf>
    <xf numFmtId="0" fontId="17" fillId="0" borderId="0" xfId="0" applyFont="1" applyAlignment="1" applyProtection="1">
      <alignment horizontal="center"/>
      <protection hidden="1"/>
    </xf>
    <xf numFmtId="0" fontId="4" fillId="0" borderId="17" xfId="0" applyFont="1" applyBorder="1" applyAlignment="1">
      <alignment horizontal="center"/>
    </xf>
    <xf numFmtId="0" fontId="4" fillId="0" borderId="19" xfId="0" applyFont="1" applyBorder="1" applyAlignment="1">
      <alignment horizontal="center"/>
    </xf>
    <xf numFmtId="0" fontId="4" fillId="0" borderId="87" xfId="0" applyFont="1" applyBorder="1" applyAlignment="1">
      <alignment horizontal="center"/>
    </xf>
    <xf numFmtId="0" fontId="21" fillId="6" borderId="0" xfId="0" applyFont="1" applyFill="1" applyAlignment="1">
      <alignment horizontal="center"/>
    </xf>
    <xf numFmtId="0" fontId="21" fillId="6" borderId="0" xfId="0" applyFont="1" applyFill="1" applyAlignment="1">
      <alignment horizontal="left"/>
    </xf>
    <xf numFmtId="0" fontId="22" fillId="6" borderId="0" xfId="0" applyFont="1" applyFill="1" applyAlignment="1">
      <alignment horizontal="center" vertical="center"/>
    </xf>
    <xf numFmtId="0" fontId="22" fillId="6" borderId="0" xfId="0" applyFont="1" applyFill="1"/>
    <xf numFmtId="0" fontId="18" fillId="6" borderId="0" xfId="0" applyFont="1" applyFill="1" applyAlignment="1">
      <alignment horizontal="center" vertical="center"/>
    </xf>
    <xf numFmtId="0" fontId="17" fillId="6" borderId="0" xfId="0" applyFont="1" applyFill="1" applyAlignment="1" applyProtection="1">
      <alignment horizontal="left"/>
      <protection hidden="1"/>
    </xf>
    <xf numFmtId="0" fontId="23" fillId="6" borderId="0" xfId="0" applyFont="1" applyFill="1" applyAlignment="1" applyProtection="1">
      <alignment horizontal="center"/>
      <protection hidden="1"/>
    </xf>
    <xf numFmtId="0" fontId="21" fillId="6" borderId="0" xfId="0" applyFont="1" applyFill="1" applyProtection="1">
      <protection hidden="1"/>
    </xf>
    <xf numFmtId="0" fontId="23" fillId="6" borderId="0" xfId="0" applyFont="1" applyFill="1" applyProtection="1">
      <protection hidden="1"/>
    </xf>
    <xf numFmtId="0" fontId="12" fillId="6" borderId="0" xfId="0" applyFont="1" applyFill="1" applyAlignment="1" applyProtection="1">
      <alignment horizontal="center"/>
      <protection hidden="1"/>
    </xf>
    <xf numFmtId="0" fontId="17" fillId="6" borderId="0" xfId="0" applyFont="1" applyFill="1" applyProtection="1">
      <protection hidden="1"/>
    </xf>
    <xf numFmtId="0" fontId="17" fillId="6" borderId="0" xfId="0" applyFont="1" applyFill="1" applyAlignment="1" applyProtection="1">
      <alignment horizontal="center"/>
      <protection hidden="1"/>
    </xf>
    <xf numFmtId="0" fontId="0" fillId="0" borderId="0" xfId="0" applyAlignment="1">
      <alignment horizontal="left" vertical="top" wrapText="1"/>
    </xf>
    <xf numFmtId="49" fontId="0" fillId="0" borderId="0" xfId="0" applyNumberFormat="1" applyAlignment="1">
      <alignment horizontal="left" vertical="top" wrapText="1"/>
    </xf>
    <xf numFmtId="49" fontId="0" fillId="2" borderId="0" xfId="0" applyNumberFormat="1" applyFill="1" applyAlignment="1">
      <alignment horizontal="left" vertical="top" wrapText="1"/>
    </xf>
    <xf numFmtId="0" fontId="3" fillId="0" borderId="0" xfId="0" applyFont="1" applyAlignment="1">
      <alignment horizontal="center" wrapText="1"/>
    </xf>
    <xf numFmtId="49" fontId="1" fillId="2" borderId="0" xfId="0" applyNumberFormat="1" applyFont="1" applyFill="1" applyAlignment="1">
      <alignment horizontal="left" vertical="top" wrapText="1"/>
    </xf>
    <xf numFmtId="166" fontId="5" fillId="0" borderId="0" xfId="0" applyNumberFormat="1" applyFont="1" applyAlignment="1" applyProtection="1">
      <alignment horizontal="center"/>
      <protection hidden="1"/>
    </xf>
    <xf numFmtId="0" fontId="5" fillId="0" borderId="0" xfId="0" applyFont="1" applyAlignment="1" applyProtection="1">
      <alignment horizontal="center"/>
      <protection hidden="1"/>
    </xf>
    <xf numFmtId="0" fontId="4" fillId="3" borderId="3" xfId="0" applyFont="1" applyFill="1" applyBorder="1" applyAlignment="1" applyProtection="1">
      <alignment horizontal="left"/>
      <protection locked="0"/>
    </xf>
    <xf numFmtId="0" fontId="4" fillId="3" borderId="4" xfId="0" applyFont="1" applyFill="1" applyBorder="1" applyAlignment="1" applyProtection="1">
      <alignment horizontal="left"/>
      <protection locked="0"/>
    </xf>
    <xf numFmtId="0" fontId="4" fillId="3" borderId="5" xfId="0" applyFont="1" applyFill="1" applyBorder="1" applyAlignment="1" applyProtection="1">
      <alignment horizontal="left"/>
      <protection locked="0"/>
    </xf>
    <xf numFmtId="0" fontId="4" fillId="3" borderId="10" xfId="0" applyFont="1" applyFill="1" applyBorder="1" applyAlignment="1" applyProtection="1">
      <alignment horizontal="left"/>
      <protection locked="0"/>
    </xf>
    <xf numFmtId="0" fontId="4" fillId="0" borderId="7" xfId="0" applyFont="1" applyBorder="1" applyAlignment="1" applyProtection="1">
      <alignment horizontal="center"/>
      <protection hidden="1"/>
    </xf>
    <xf numFmtId="0" fontId="4" fillId="0" borderId="8" xfId="0" applyFont="1" applyBorder="1" applyAlignment="1" applyProtection="1">
      <alignment horizontal="center"/>
      <protection hidden="1"/>
    </xf>
    <xf numFmtId="1" fontId="4" fillId="3" borderId="10" xfId="0" applyNumberFormat="1" applyFont="1" applyFill="1" applyBorder="1" applyAlignment="1" applyProtection="1">
      <alignment horizontal="left"/>
      <protection locked="0"/>
    </xf>
    <xf numFmtId="0" fontId="4" fillId="3" borderId="12" xfId="0" applyFont="1" applyFill="1" applyBorder="1" applyAlignment="1" applyProtection="1">
      <alignment horizontal="left"/>
      <protection locked="0"/>
    </xf>
    <xf numFmtId="167" fontId="4" fillId="3" borderId="10" xfId="0" applyNumberFormat="1" applyFont="1" applyFill="1" applyBorder="1" applyAlignment="1" applyProtection="1">
      <alignment horizontal="left"/>
      <protection locked="0"/>
    </xf>
    <xf numFmtId="164" fontId="6" fillId="0" borderId="12" xfId="3" applyFont="1" applyBorder="1" applyAlignment="1" applyProtection="1">
      <alignment horizontal="center"/>
      <protection hidden="1"/>
    </xf>
    <xf numFmtId="49" fontId="4" fillId="3" borderId="10" xfId="0" applyNumberFormat="1" applyFont="1" applyFill="1" applyBorder="1" applyAlignment="1" applyProtection="1">
      <alignment horizontal="left"/>
      <protection locked="0"/>
    </xf>
    <xf numFmtId="14" fontId="4" fillId="3" borderId="12" xfId="0" applyNumberFormat="1" applyFont="1" applyFill="1" applyBorder="1" applyAlignment="1" applyProtection="1">
      <alignment horizontal="left"/>
      <protection locked="0"/>
    </xf>
    <xf numFmtId="164" fontId="4" fillId="0" borderId="20" xfId="3" applyFont="1" applyBorder="1" applyAlignment="1" applyProtection="1">
      <alignment horizontal="center"/>
      <protection hidden="1"/>
    </xf>
    <xf numFmtId="164" fontId="4" fillId="0" borderId="21" xfId="3" applyFont="1" applyBorder="1" applyAlignment="1" applyProtection="1">
      <alignment horizontal="center"/>
      <protection hidden="1"/>
    </xf>
    <xf numFmtId="164" fontId="4" fillId="0" borderId="10" xfId="3" applyFont="1" applyBorder="1" applyAlignment="1" applyProtection="1">
      <alignment horizontal="center"/>
      <protection hidden="1"/>
    </xf>
    <xf numFmtId="0" fontId="4" fillId="0" borderId="22" xfId="0" applyFont="1" applyBorder="1" applyAlignment="1" applyProtection="1">
      <alignment horizontal="center"/>
      <protection hidden="1"/>
    </xf>
    <xf numFmtId="164" fontId="6" fillId="0" borderId="25" xfId="3" applyFont="1" applyBorder="1" applyAlignment="1" applyProtection="1">
      <alignment horizontal="center"/>
      <protection hidden="1"/>
    </xf>
    <xf numFmtId="0" fontId="4" fillId="0" borderId="26" xfId="0" applyFont="1" applyBorder="1" applyAlignment="1" applyProtection="1">
      <alignment horizontal="center"/>
      <protection hidden="1"/>
    </xf>
    <xf numFmtId="0" fontId="4" fillId="3" borderId="27" xfId="0" applyFont="1" applyFill="1" applyBorder="1" applyAlignment="1" applyProtection="1">
      <alignment horizontal="left" vertical="center" wrapText="1"/>
      <protection locked="0"/>
    </xf>
    <xf numFmtId="0" fontId="4" fillId="3" borderId="28" xfId="0" applyFont="1" applyFill="1" applyBorder="1" applyAlignment="1" applyProtection="1">
      <alignment horizontal="left" vertical="center" wrapText="1"/>
      <protection locked="0"/>
    </xf>
    <xf numFmtId="0" fontId="4" fillId="3" borderId="29" xfId="0" applyFont="1" applyFill="1" applyBorder="1" applyAlignment="1" applyProtection="1">
      <alignment horizontal="left" vertical="center" wrapText="1"/>
      <protection locked="0"/>
    </xf>
    <xf numFmtId="0" fontId="4" fillId="3" borderId="30" xfId="0" applyFont="1" applyFill="1" applyBorder="1" applyAlignment="1" applyProtection="1">
      <alignment horizontal="left" vertical="center" wrapText="1"/>
      <protection locked="0"/>
    </xf>
    <xf numFmtId="0" fontId="4" fillId="3" borderId="0" xfId="0" applyFont="1" applyFill="1" applyAlignment="1" applyProtection="1">
      <alignment horizontal="left" vertical="center" wrapText="1"/>
      <protection locked="0"/>
    </xf>
    <xf numFmtId="0" fontId="4" fillId="3" borderId="31" xfId="0" applyFont="1" applyFill="1" applyBorder="1" applyAlignment="1" applyProtection="1">
      <alignment horizontal="left" vertical="center" wrapText="1"/>
      <protection locked="0"/>
    </xf>
    <xf numFmtId="0" fontId="4" fillId="3" borderId="32" xfId="0" applyFont="1" applyFill="1" applyBorder="1" applyAlignment="1" applyProtection="1">
      <alignment horizontal="left" vertical="center" wrapText="1"/>
      <protection locked="0"/>
    </xf>
    <xf numFmtId="0" fontId="4" fillId="3" borderId="33" xfId="0" applyFont="1" applyFill="1" applyBorder="1" applyAlignment="1" applyProtection="1">
      <alignment horizontal="left" vertical="center" wrapText="1"/>
      <protection locked="0"/>
    </xf>
    <xf numFmtId="0" fontId="4" fillId="3" borderId="34" xfId="0" applyFont="1" applyFill="1" applyBorder="1" applyAlignment="1" applyProtection="1">
      <alignment horizontal="left" vertical="center" wrapText="1"/>
      <protection locked="0"/>
    </xf>
    <xf numFmtId="0" fontId="4" fillId="0" borderId="15" xfId="0" applyFont="1" applyBorder="1" applyAlignment="1" applyProtection="1">
      <alignment horizontal="center"/>
      <protection hidden="1"/>
    </xf>
    <xf numFmtId="164" fontId="4" fillId="0" borderId="18" xfId="3" applyFont="1" applyBorder="1" applyAlignment="1" applyProtection="1">
      <alignment horizontal="center"/>
      <protection hidden="1"/>
    </xf>
    <xf numFmtId="0" fontId="6" fillId="0" borderId="11" xfId="0" applyFont="1" applyBorder="1" applyAlignment="1" applyProtection="1">
      <alignment horizontal="right"/>
      <protection hidden="1"/>
    </xf>
    <xf numFmtId="169" fontId="8" fillId="0" borderId="0" xfId="0" applyNumberFormat="1" applyFont="1" applyAlignment="1" applyProtection="1">
      <alignment horizontal="center" vertical="center"/>
      <protection hidden="1"/>
    </xf>
    <xf numFmtId="0" fontId="4" fillId="0" borderId="63" xfId="0" applyFont="1" applyBorder="1" applyAlignment="1" applyProtection="1">
      <alignment horizontal="center" vertical="center" wrapText="1"/>
      <protection hidden="1"/>
    </xf>
    <xf numFmtId="0" fontId="4" fillId="0" borderId="69" xfId="0" applyFont="1" applyBorder="1" applyAlignment="1" applyProtection="1">
      <alignment horizontal="center" vertical="center" wrapText="1"/>
      <protection hidden="1"/>
    </xf>
    <xf numFmtId="0" fontId="4" fillId="0" borderId="64" xfId="0" applyFont="1" applyBorder="1" applyAlignment="1" applyProtection="1">
      <alignment horizontal="center" vertical="center" wrapText="1"/>
      <protection hidden="1"/>
    </xf>
    <xf numFmtId="0" fontId="4" fillId="0" borderId="70" xfId="0" applyFont="1" applyBorder="1" applyAlignment="1" applyProtection="1">
      <alignment horizontal="center" vertical="center" wrapText="1"/>
      <protection hidden="1"/>
    </xf>
    <xf numFmtId="49" fontId="4" fillId="0" borderId="65" xfId="0" applyNumberFormat="1" applyFont="1" applyBorder="1" applyAlignment="1" applyProtection="1">
      <alignment horizontal="center" vertical="center" wrapText="1"/>
      <protection hidden="1"/>
    </xf>
    <xf numFmtId="49" fontId="4" fillId="0" borderId="66" xfId="0" applyNumberFormat="1" applyFont="1" applyBorder="1" applyAlignment="1" applyProtection="1">
      <alignment horizontal="center" vertical="center" wrapText="1"/>
      <protection hidden="1"/>
    </xf>
    <xf numFmtId="0" fontId="4" fillId="0" borderId="67" xfId="0" applyFont="1" applyBorder="1" applyAlignment="1" applyProtection="1">
      <alignment horizontal="center" vertical="center" wrapText="1"/>
      <protection hidden="1"/>
    </xf>
    <xf numFmtId="0" fontId="4" fillId="0" borderId="73" xfId="0" applyFont="1" applyBorder="1" applyAlignment="1" applyProtection="1">
      <alignment horizontal="center" vertical="center" wrapText="1"/>
      <protection hidden="1"/>
    </xf>
    <xf numFmtId="171" fontId="8" fillId="0" borderId="0" xfId="0" applyNumberFormat="1" applyFont="1" applyAlignment="1">
      <alignment horizontal="center" vertical="center"/>
    </xf>
    <xf numFmtId="0" fontId="4" fillId="0" borderId="84"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3"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85"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66" xfId="0" applyFont="1" applyBorder="1" applyAlignment="1">
      <alignment horizontal="center" vertical="center" wrapText="1"/>
    </xf>
  </cellXfs>
  <cellStyles count="4">
    <cellStyle name="Euro" xfId="1" xr:uid="{00000000-0005-0000-0000-000000000000}"/>
    <cellStyle name="Link" xfId="2" builtinId="8"/>
    <cellStyle name="Standard" xfId="0" builtinId="0"/>
    <cellStyle name="Währung" xfId="3" builtinId="4"/>
  </cellStyles>
  <dxfs count="19">
    <dxf>
      <fill>
        <patternFill patternType="solid">
          <fgColor indexed="2"/>
          <bgColor indexed="2"/>
        </patternFill>
      </fill>
    </dxf>
    <dxf>
      <fill>
        <patternFill patternType="solid">
          <fgColor indexed="2"/>
          <bgColor indexed="2"/>
        </patternFill>
      </fill>
    </dxf>
    <dxf>
      <fill>
        <patternFill patternType="solid">
          <fgColor indexed="2"/>
          <bgColor indexed="2"/>
        </patternFill>
      </fill>
    </dxf>
    <dxf>
      <font>
        <color rgb="FF9C0006"/>
      </font>
      <fill>
        <patternFill patternType="solid">
          <fgColor rgb="FFFFC7CE"/>
          <bgColor rgb="FFFFC7CE"/>
        </patternFill>
      </fill>
    </dxf>
    <dxf>
      <fill>
        <patternFill patternType="solid">
          <fgColor rgb="FFFFC000"/>
          <bgColor rgb="FFFFC000"/>
        </patternFill>
      </fill>
    </dxf>
    <dxf>
      <fill>
        <patternFill patternType="solid">
          <fgColor indexed="2"/>
          <bgColor indexed="2"/>
        </patternFill>
      </fill>
    </dxf>
    <dxf>
      <font>
        <color rgb="FF9C0006"/>
      </font>
      <fill>
        <patternFill patternType="solid">
          <fgColor rgb="FFFFC7CE"/>
          <bgColor rgb="FFFFC7CE"/>
        </patternFill>
      </fill>
    </dxf>
    <dxf>
      <fill>
        <patternFill patternType="solid">
          <fgColor rgb="FFFFC000"/>
          <bgColor rgb="FFFFC000"/>
        </patternFill>
      </fill>
    </dxf>
    <dxf>
      <fill>
        <patternFill patternType="solid">
          <fgColor indexed="2"/>
          <bgColor indexed="2"/>
        </patternFill>
      </fill>
    </dxf>
    <dxf>
      <fill>
        <patternFill patternType="solid">
          <fgColor indexed="2"/>
          <bgColor indexed="2"/>
        </patternFill>
      </fill>
    </dxf>
    <dxf>
      <fill>
        <patternFill patternType="solid">
          <fgColor indexed="2"/>
          <bgColor indexed="2"/>
        </patternFill>
      </fill>
    </dxf>
    <dxf>
      <fill>
        <patternFill patternType="solid">
          <fgColor indexed="2"/>
          <bgColor indexed="2"/>
        </patternFill>
      </fill>
    </dxf>
    <dxf>
      <fill>
        <patternFill patternType="solid">
          <fgColor indexed="2"/>
          <bgColor indexed="2"/>
        </patternFill>
      </fill>
    </dxf>
    <dxf>
      <fill>
        <patternFill patternType="solid">
          <fgColor indexed="2"/>
          <bgColor indexed="2"/>
        </patternFill>
      </fill>
    </dxf>
    <dxf>
      <fill>
        <patternFill patternType="solid">
          <fgColor indexed="2"/>
          <bgColor indexed="2"/>
        </patternFill>
      </fill>
    </dxf>
    <dxf>
      <fill>
        <patternFill patternType="solid">
          <fgColor indexed="2"/>
          <bgColor indexed="2"/>
        </patternFill>
      </fill>
    </dxf>
    <dxf>
      <fill>
        <patternFill patternType="solid">
          <fgColor indexed="2"/>
          <bgColor indexed="2"/>
        </patternFill>
      </fill>
    </dxf>
    <dxf>
      <fill>
        <patternFill patternType="solid">
          <fgColor indexed="2"/>
          <bgColor indexed="2"/>
        </patternFill>
      </fill>
    </dxf>
    <dxf>
      <fill>
        <patternFill patternType="solid">
          <fgColor indexed="2"/>
          <bgColor indexed="2"/>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28576</xdr:colOff>
      <xdr:row>20</xdr:row>
      <xdr:rowOff>95250</xdr:rowOff>
    </xdr:from>
    <xdr:to>
      <xdr:col>14</xdr:col>
      <xdr:colOff>460864</xdr:colOff>
      <xdr:row>28</xdr:row>
      <xdr:rowOff>131851</xdr:rowOff>
    </xdr:to>
    <xdr:pic>
      <xdr:nvPicPr>
        <xdr:cNvPr id="4" name="Grafik 3" descr="Bildschirmausschnitt">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xdr:blipFill>
      <xdr:spPr bwMode="auto">
        <a:xfrm>
          <a:off x="6610351" y="2705100"/>
          <a:ext cx="4337539" cy="1332000"/>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Arial"/>
        <a:cs typeface="Arial"/>
      </a:majorFont>
      <a:minorFont>
        <a:latin typeface="Calibri"/>
        <a:ea typeface="Arial"/>
        <a:cs typeface="Arial"/>
      </a:minorFont>
    </a:fontScheme>
    <a:fmtScheme name="Larissa">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a:lstStyle/>
    </a:lnDef>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
  </sheetPr>
  <dimension ref="B1:H18"/>
  <sheetViews>
    <sheetView showGridLines="0" tabSelected="1" zoomScale="120" workbookViewId="0">
      <selection activeCell="B17" sqref="B17"/>
    </sheetView>
  </sheetViews>
  <sheetFormatPr baseColWidth="10" defaultRowHeight="13"/>
  <cols>
    <col min="1" max="1" width="4.33203125" customWidth="1"/>
    <col min="2" max="2" width="3.6640625" customWidth="1"/>
  </cols>
  <sheetData>
    <row r="1" spans="2:8" ht="6" customHeight="1"/>
    <row r="2" spans="2:8" ht="16">
      <c r="B2" s="165" t="s">
        <v>0</v>
      </c>
      <c r="C2" s="165"/>
      <c r="D2" s="165"/>
      <c r="E2" s="165"/>
      <c r="F2" s="165"/>
      <c r="G2" s="165"/>
      <c r="H2" s="165"/>
    </row>
    <row r="3" spans="2:8" ht="10.5" customHeight="1">
      <c r="B3" s="1"/>
      <c r="C3" s="1"/>
      <c r="D3" s="1"/>
      <c r="E3" s="1"/>
      <c r="F3" s="1"/>
      <c r="G3" s="1"/>
      <c r="H3" s="1"/>
    </row>
    <row r="4" spans="2:8" ht="26.25" customHeight="1">
      <c r="B4" s="2" t="s">
        <v>1</v>
      </c>
      <c r="C4" s="163" t="s">
        <v>2</v>
      </c>
      <c r="D4" s="163"/>
      <c r="E4" s="163"/>
      <c r="F4" s="163"/>
      <c r="G4" s="163"/>
      <c r="H4" s="163"/>
    </row>
    <row r="5" spans="2:8" ht="26.25" customHeight="1">
      <c r="B5" s="3" t="s">
        <v>3</v>
      </c>
      <c r="C5" s="164" t="s">
        <v>4</v>
      </c>
      <c r="D5" s="164"/>
      <c r="E5" s="164"/>
      <c r="F5" s="164"/>
      <c r="G5" s="164"/>
      <c r="H5" s="164"/>
    </row>
    <row r="6" spans="2:8" ht="27.75" customHeight="1">
      <c r="B6" s="2" t="s">
        <v>5</v>
      </c>
      <c r="C6" s="163" t="s">
        <v>6</v>
      </c>
      <c r="D6" s="163"/>
      <c r="E6" s="163"/>
      <c r="F6" s="163"/>
      <c r="G6" s="163"/>
      <c r="H6" s="163"/>
    </row>
    <row r="7" spans="2:8" ht="42.75" customHeight="1">
      <c r="B7" s="3" t="s">
        <v>7</v>
      </c>
      <c r="C7" s="164" t="s">
        <v>8</v>
      </c>
      <c r="D7" s="164"/>
      <c r="E7" s="164"/>
      <c r="F7" s="164"/>
      <c r="G7" s="164"/>
      <c r="H7" s="164"/>
    </row>
    <row r="8" spans="2:8" ht="41.25" customHeight="1">
      <c r="B8" s="2" t="s">
        <v>9</v>
      </c>
      <c r="C8" s="163" t="s">
        <v>10</v>
      </c>
      <c r="D8" s="163"/>
      <c r="E8" s="163"/>
      <c r="F8" s="163"/>
      <c r="G8" s="163"/>
      <c r="H8" s="163"/>
    </row>
    <row r="9" spans="2:8" ht="55" customHeight="1">
      <c r="B9" s="3" t="s">
        <v>11</v>
      </c>
      <c r="C9" s="164" t="s">
        <v>12</v>
      </c>
      <c r="D9" s="164"/>
      <c r="E9" s="164"/>
      <c r="F9" s="164"/>
      <c r="G9" s="164"/>
      <c r="H9" s="164"/>
    </row>
    <row r="10" spans="2:8" ht="42" customHeight="1">
      <c r="B10" s="2" t="s">
        <v>13</v>
      </c>
      <c r="C10" s="163" t="s">
        <v>14</v>
      </c>
      <c r="D10" s="163"/>
      <c r="E10" s="163"/>
      <c r="F10" s="163"/>
      <c r="G10" s="163"/>
      <c r="H10" s="163"/>
    </row>
    <row r="11" spans="2:8" ht="72" customHeight="1">
      <c r="B11" s="3" t="s">
        <v>15</v>
      </c>
      <c r="C11" s="166" t="s">
        <v>119</v>
      </c>
      <c r="D11" s="164"/>
      <c r="E11" s="164"/>
      <c r="F11" s="164"/>
      <c r="G11" s="164"/>
      <c r="H11" s="164"/>
    </row>
    <row r="12" spans="2:8" ht="54.75" customHeight="1">
      <c r="B12" s="2" t="s">
        <v>16</v>
      </c>
      <c r="C12" s="163" t="s">
        <v>17</v>
      </c>
      <c r="D12" s="163"/>
      <c r="E12" s="163"/>
      <c r="F12" s="163"/>
      <c r="G12" s="163"/>
      <c r="H12" s="163"/>
    </row>
    <row r="13" spans="2:8" ht="29.25" customHeight="1">
      <c r="B13" s="3" t="s">
        <v>18</v>
      </c>
      <c r="C13" s="164" t="s">
        <v>19</v>
      </c>
      <c r="D13" s="164"/>
      <c r="E13" s="164"/>
      <c r="F13" s="164"/>
      <c r="G13" s="164"/>
      <c r="H13" s="164"/>
    </row>
    <row r="14" spans="2:8" ht="68.25" customHeight="1">
      <c r="B14" s="2" t="s">
        <v>20</v>
      </c>
      <c r="C14" s="163" t="s">
        <v>21</v>
      </c>
      <c r="D14" s="163"/>
      <c r="E14" s="163"/>
      <c r="F14" s="163"/>
      <c r="G14" s="163"/>
      <c r="H14" s="163"/>
    </row>
    <row r="15" spans="2:8" ht="14" customHeight="1">
      <c r="B15" s="3" t="s">
        <v>22</v>
      </c>
      <c r="C15" s="164" t="s">
        <v>23</v>
      </c>
      <c r="D15" s="164"/>
      <c r="E15" s="164"/>
      <c r="F15" s="164"/>
      <c r="G15" s="164"/>
      <c r="H15" s="164"/>
    </row>
    <row r="16" spans="2:8">
      <c r="B16" s="2"/>
    </row>
    <row r="17" spans="2:8">
      <c r="B17" s="4"/>
      <c r="C17" s="162" t="s">
        <v>24</v>
      </c>
      <c r="D17" s="162"/>
      <c r="E17" s="162"/>
      <c r="F17" s="162"/>
      <c r="G17" s="162"/>
      <c r="H17" s="162"/>
    </row>
    <row r="18" spans="2:8">
      <c r="C18" s="162"/>
      <c r="D18" s="162"/>
      <c r="E18" s="162"/>
      <c r="F18" s="162"/>
      <c r="G18" s="162"/>
      <c r="H18" s="162"/>
    </row>
  </sheetData>
  <sheetProtection algorithmName="SHA-512" hashValue="j2MO/tvab1JbRwt/lRPJ1EnGpN2lLzEx72fgKA8T/W2Qk78YQ/41SQjP47/PcI3/vs+s70jY+Jpod0TuqEFY+g==" saltValue="kozC5w2t4H7gWUS7+6AKwQ==" spinCount="100000" sheet="1" selectLockedCells="1"/>
  <mergeCells count="14">
    <mergeCell ref="C17:H18"/>
    <mergeCell ref="C14:H14"/>
    <mergeCell ref="C15:H15"/>
    <mergeCell ref="B2:H2"/>
    <mergeCell ref="C4:H4"/>
    <mergeCell ref="C5:H5"/>
    <mergeCell ref="C9:H9"/>
    <mergeCell ref="C12:H12"/>
    <mergeCell ref="C13:H13"/>
    <mergeCell ref="C6:H6"/>
    <mergeCell ref="C8:H8"/>
    <mergeCell ref="C10:H10"/>
    <mergeCell ref="C7:H7"/>
    <mergeCell ref="C11:H11"/>
  </mergeCells>
  <dataValidations count="1">
    <dataValidation type="list" allowBlank="1" showInputMessage="1" showErrorMessage="1" errorTitle="Eingabe falsch" error="Nur X zulässig" sqref="B17" xr:uid="{00710095-00EE-4711-BC23-00A100E60092}">
      <formula1>"X"</formula1>
    </dataValidation>
  </dataValidations>
  <pageMargins left="0.7" right="0.7" top="0.78740157500000008" bottom="0.78740157500000008"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rgb="FFFFC000"/>
  </sheetPr>
  <dimension ref="A1:H41"/>
  <sheetViews>
    <sheetView showGridLines="0" workbookViewId="0">
      <selection activeCell="B4" sqref="B4:E4"/>
    </sheetView>
  </sheetViews>
  <sheetFormatPr baseColWidth="10" defaultColWidth="11.33203125" defaultRowHeight="13"/>
  <cols>
    <col min="1" max="1" width="32" style="5" customWidth="1"/>
    <col min="2" max="2" width="10.33203125" style="5" customWidth="1"/>
    <col min="3" max="3" width="17.6640625" style="6" customWidth="1"/>
    <col min="4" max="4" width="17" style="5" customWidth="1"/>
    <col min="5" max="16384" width="11.33203125" style="5"/>
  </cols>
  <sheetData>
    <row r="1" spans="1:8" ht="16">
      <c r="A1" s="167">
        <v>2026</v>
      </c>
      <c r="B1" s="167"/>
      <c r="C1" s="167"/>
      <c r="D1" s="167"/>
      <c r="E1" s="167"/>
    </row>
    <row r="2" spans="1:8" ht="15.75" customHeight="1">
      <c r="A2" s="168" t="s">
        <v>25</v>
      </c>
      <c r="B2" s="168"/>
      <c r="C2" s="168"/>
      <c r="D2" s="168"/>
      <c r="E2" s="168"/>
    </row>
    <row r="3" spans="1:8" ht="15.75" customHeight="1"/>
    <row r="4" spans="1:8">
      <c r="A4" s="7" t="s">
        <v>26</v>
      </c>
      <c r="B4" s="169"/>
      <c r="C4" s="170"/>
      <c r="D4" s="170"/>
      <c r="E4" s="171"/>
      <c r="F4" s="8"/>
      <c r="G4" s="8"/>
    </row>
    <row r="5" spans="1:8">
      <c r="B5" s="8"/>
      <c r="C5" s="8"/>
      <c r="D5" s="8"/>
      <c r="E5" s="8"/>
      <c r="F5" s="8"/>
      <c r="G5" s="8"/>
    </row>
    <row r="6" spans="1:8">
      <c r="A6" s="9"/>
      <c r="B6" s="173" t="s">
        <v>27</v>
      </c>
      <c r="C6" s="173"/>
      <c r="D6" s="173"/>
      <c r="E6" s="174"/>
      <c r="F6" s="8"/>
      <c r="G6" s="8"/>
    </row>
    <row r="7" spans="1:8">
      <c r="A7" s="10" t="s">
        <v>28</v>
      </c>
      <c r="B7" s="172"/>
      <c r="C7" s="172"/>
      <c r="D7" s="172"/>
      <c r="E7" s="172"/>
      <c r="F7" s="8"/>
      <c r="G7" s="8"/>
    </row>
    <row r="8" spans="1:8">
      <c r="A8" s="10" t="s">
        <v>29</v>
      </c>
      <c r="B8" s="175"/>
      <c r="C8" s="175"/>
      <c r="D8" s="175"/>
      <c r="E8" s="175"/>
      <c r="F8" s="8"/>
      <c r="G8" s="8"/>
    </row>
    <row r="9" spans="1:8">
      <c r="A9" s="11" t="s">
        <v>30</v>
      </c>
      <c r="B9" s="176"/>
      <c r="C9" s="176"/>
      <c r="D9" s="176"/>
      <c r="E9" s="176"/>
      <c r="F9" s="8"/>
      <c r="G9" s="8"/>
    </row>
    <row r="10" spans="1:8">
      <c r="B10" s="8"/>
      <c r="D10" s="8"/>
      <c r="E10" s="8"/>
      <c r="F10" s="8"/>
      <c r="G10" s="8"/>
    </row>
    <row r="11" spans="1:8">
      <c r="A11" s="9"/>
      <c r="B11" s="173" t="s">
        <v>31</v>
      </c>
      <c r="C11" s="173"/>
      <c r="D11" s="173"/>
      <c r="E11" s="174"/>
      <c r="F11" s="8"/>
      <c r="G11" s="8"/>
    </row>
    <row r="12" spans="1:8">
      <c r="A12" s="10" t="s">
        <v>32</v>
      </c>
      <c r="B12" s="172"/>
      <c r="C12" s="172"/>
      <c r="D12" s="172"/>
      <c r="E12" s="172"/>
      <c r="F12" s="8"/>
      <c r="G12" s="8"/>
    </row>
    <row r="13" spans="1:8">
      <c r="A13" s="10" t="s">
        <v>33</v>
      </c>
      <c r="B13" s="172"/>
      <c r="C13" s="172"/>
      <c r="D13" s="172"/>
      <c r="E13" s="172"/>
      <c r="F13" s="8"/>
      <c r="G13" s="8"/>
    </row>
    <row r="14" spans="1:8">
      <c r="A14" s="10" t="s">
        <v>34</v>
      </c>
      <c r="B14" s="172"/>
      <c r="C14" s="172"/>
      <c r="D14" s="172"/>
      <c r="E14" s="172"/>
      <c r="F14" s="8"/>
      <c r="G14" s="8"/>
      <c r="H14" s="8"/>
    </row>
    <row r="15" spans="1:8">
      <c r="A15" s="10" t="s">
        <v>35</v>
      </c>
      <c r="B15" s="177"/>
      <c r="C15" s="177"/>
      <c r="D15" s="177"/>
      <c r="E15" s="177"/>
      <c r="F15" s="8"/>
      <c r="G15" s="8"/>
    </row>
    <row r="16" spans="1:8">
      <c r="A16" s="10" t="s">
        <v>36</v>
      </c>
      <c r="B16" s="172"/>
      <c r="C16" s="172"/>
      <c r="D16" s="172"/>
      <c r="E16" s="172"/>
      <c r="F16" s="8"/>
      <c r="G16" s="8"/>
    </row>
    <row r="17" spans="1:7">
      <c r="A17" s="10" t="s">
        <v>37</v>
      </c>
      <c r="B17" s="179"/>
      <c r="C17" s="179"/>
      <c r="D17" s="179"/>
      <c r="E17" s="179"/>
      <c r="F17" s="8"/>
      <c r="G17" s="8"/>
    </row>
    <row r="18" spans="1:7">
      <c r="A18" s="10" t="s">
        <v>38</v>
      </c>
      <c r="B18" s="179"/>
      <c r="C18" s="179"/>
      <c r="D18" s="179"/>
      <c r="E18" s="179"/>
      <c r="F18" s="8"/>
      <c r="G18" s="8"/>
    </row>
    <row r="19" spans="1:7">
      <c r="A19" s="10" t="s">
        <v>39</v>
      </c>
      <c r="B19" s="179"/>
      <c r="C19" s="179"/>
      <c r="D19" s="179"/>
      <c r="E19" s="179"/>
      <c r="F19" s="8"/>
      <c r="G19" s="8"/>
    </row>
    <row r="20" spans="1:7" ht="14" thickBot="1">
      <c r="A20" s="11" t="s">
        <v>40</v>
      </c>
      <c r="B20" s="180"/>
      <c r="C20" s="180"/>
      <c r="D20" s="180"/>
      <c r="E20" s="180"/>
      <c r="F20" s="8"/>
      <c r="G20" s="8"/>
    </row>
    <row r="21" spans="1:7" ht="14" thickBot="1">
      <c r="G21" s="8"/>
    </row>
    <row r="22" spans="1:7" ht="14" thickBot="1">
      <c r="A22" s="12" t="s">
        <v>41</v>
      </c>
      <c r="B22" s="13" t="s">
        <v>42</v>
      </c>
      <c r="C22" s="14" t="s">
        <v>43</v>
      </c>
      <c r="D22" s="196" t="s">
        <v>44</v>
      </c>
      <c r="E22" s="196"/>
      <c r="G22" s="8"/>
    </row>
    <row r="23" spans="1:7">
      <c r="A23" s="15" t="s">
        <v>45</v>
      </c>
      <c r="B23" s="147">
        <f>Einzelschwimmer</f>
        <v>0</v>
      </c>
      <c r="C23" s="16">
        <v>20</v>
      </c>
      <c r="D23" s="197">
        <f t="shared" ref="D23:D28" si="0">C23*B23</f>
        <v>0</v>
      </c>
      <c r="E23" s="197"/>
      <c r="G23" s="8"/>
    </row>
    <row r="24" spans="1:7">
      <c r="A24" s="10" t="s">
        <v>46</v>
      </c>
      <c r="B24" s="148">
        <f>Mannschaften</f>
        <v>0</v>
      </c>
      <c r="C24" s="17">
        <v>90</v>
      </c>
      <c r="D24" s="183">
        <f t="shared" si="0"/>
        <v>0</v>
      </c>
      <c r="E24" s="183"/>
      <c r="G24" s="8"/>
    </row>
    <row r="25" spans="1:7">
      <c r="A25" s="10" t="s">
        <v>122</v>
      </c>
      <c r="B25" s="148">
        <f>Kari_gesamt_IST</f>
        <v>0</v>
      </c>
      <c r="C25" s="17">
        <v>0</v>
      </c>
      <c r="D25" s="183">
        <f t="shared" si="0"/>
        <v>0</v>
      </c>
      <c r="E25" s="183"/>
      <c r="G25" s="8"/>
    </row>
    <row r="26" spans="1:7">
      <c r="A26" s="144" t="s">
        <v>120</v>
      </c>
      <c r="B26" s="149">
        <f>Helfer_gesamt_IST</f>
        <v>0</v>
      </c>
      <c r="C26" s="145">
        <v>0</v>
      </c>
      <c r="D26" s="183">
        <f t="shared" si="0"/>
        <v>0</v>
      </c>
      <c r="E26" s="183"/>
      <c r="G26" s="8"/>
    </row>
    <row r="27" spans="1:7">
      <c r="A27" s="10" t="s">
        <v>123</v>
      </c>
      <c r="B27" s="149">
        <f>IF(Kari_gesamt_SOLL-Kari_gesamt_IST&lt;0,0,Kari_gesamt_SOLL-Kari_gesamt_IST)</f>
        <v>0</v>
      </c>
      <c r="C27" s="145">
        <v>100</v>
      </c>
      <c r="D27" s="183">
        <f t="shared" si="0"/>
        <v>0</v>
      </c>
      <c r="E27" s="183"/>
      <c r="G27" s="8"/>
    </row>
    <row r="28" spans="1:7">
      <c r="A28" s="10" t="s">
        <v>121</v>
      </c>
      <c r="B28" s="148">
        <f>IF(Helfer_gesamt_SOLL-Helfer_gesamt_IST-Kari_Überschuss&lt;0,0,Helfer_gesamt_SOLL-Helfer_gesamt_IST-Kari_Überschuss)</f>
        <v>0</v>
      </c>
      <c r="C28" s="17">
        <v>100</v>
      </c>
      <c r="D28" s="181">
        <f t="shared" si="0"/>
        <v>0</v>
      </c>
      <c r="E28" s="182"/>
      <c r="G28" s="8"/>
    </row>
    <row r="29" spans="1:7" ht="16" thickBot="1">
      <c r="A29" s="198" t="s">
        <v>47</v>
      </c>
      <c r="B29" s="198"/>
      <c r="C29" s="198"/>
      <c r="D29" s="178">
        <f>SUM(D23:E28)</f>
        <v>0</v>
      </c>
      <c r="E29" s="178"/>
      <c r="G29" s="8"/>
    </row>
    <row r="30" spans="1:7" ht="14" thickBot="1">
      <c r="A30" s="184"/>
      <c r="B30" s="184"/>
      <c r="C30" s="184"/>
      <c r="D30" s="184"/>
      <c r="E30" s="184"/>
      <c r="G30" s="8"/>
    </row>
    <row r="31" spans="1:7" ht="16" thickBot="1">
      <c r="A31" s="18" t="s">
        <v>48</v>
      </c>
      <c r="B31" s="19">
        <v>1</v>
      </c>
      <c r="C31" s="20">
        <v>150</v>
      </c>
      <c r="D31" s="185">
        <f>B31*C31</f>
        <v>150</v>
      </c>
      <c r="E31" s="185"/>
      <c r="G31" s="8"/>
    </row>
    <row r="32" spans="1:7" ht="14" thickBot="1">
      <c r="A32" s="21"/>
      <c r="B32" s="21"/>
      <c r="C32" s="22"/>
      <c r="D32" s="23"/>
    </row>
    <row r="33" spans="1:5">
      <c r="A33" s="186" t="s">
        <v>49</v>
      </c>
      <c r="B33" s="186"/>
      <c r="C33" s="186"/>
      <c r="D33" s="186"/>
      <c r="E33" s="186"/>
    </row>
    <row r="34" spans="1:5">
      <c r="A34" s="187"/>
      <c r="B34" s="188"/>
      <c r="C34" s="188"/>
      <c r="D34" s="188"/>
      <c r="E34" s="189"/>
    </row>
    <row r="35" spans="1:5">
      <c r="A35" s="190"/>
      <c r="B35" s="191"/>
      <c r="C35" s="191"/>
      <c r="D35" s="191"/>
      <c r="E35" s="192"/>
    </row>
    <row r="36" spans="1:5">
      <c r="A36" s="190"/>
      <c r="B36" s="191"/>
      <c r="C36" s="191"/>
      <c r="D36" s="191"/>
      <c r="E36" s="192"/>
    </row>
    <row r="37" spans="1:5">
      <c r="A37" s="190"/>
      <c r="B37" s="191"/>
      <c r="C37" s="191"/>
      <c r="D37" s="191"/>
      <c r="E37" s="192"/>
    </row>
    <row r="38" spans="1:5">
      <c r="A38" s="193"/>
      <c r="B38" s="194"/>
      <c r="C38" s="194"/>
      <c r="D38" s="194"/>
      <c r="E38" s="195"/>
    </row>
    <row r="40" spans="1:5" ht="18">
      <c r="A40" s="24" t="s">
        <v>50</v>
      </c>
    </row>
    <row r="41" spans="1:5" ht="18">
      <c r="A41" s="24" t="s">
        <v>51</v>
      </c>
    </row>
  </sheetData>
  <sheetProtection algorithmName="SHA-512" hashValue="B08AJKDEe+R5LDVABwyTAzueBVncV+P/kDmqqzILnG4NUnLrElKFtnW7KdxuwVjWQQ/ZU384pCX/gLzqV5jQ/w==" saltValue="PjWVfGY3m/EyzUW1BEQPMQ==" spinCount="100000" sheet="1" insertHyperlinks="0" selectLockedCells="1"/>
  <mergeCells count="30">
    <mergeCell ref="A30:E30"/>
    <mergeCell ref="D31:E31"/>
    <mergeCell ref="A33:E33"/>
    <mergeCell ref="A34:E38"/>
    <mergeCell ref="D22:E22"/>
    <mergeCell ref="D23:E23"/>
    <mergeCell ref="D24:E24"/>
    <mergeCell ref="A29:C29"/>
    <mergeCell ref="D26:E26"/>
    <mergeCell ref="D27:E27"/>
    <mergeCell ref="B14:E14"/>
    <mergeCell ref="B15:E15"/>
    <mergeCell ref="D29:E29"/>
    <mergeCell ref="B16:E16"/>
    <mergeCell ref="B17:E17"/>
    <mergeCell ref="B18:E18"/>
    <mergeCell ref="B19:E19"/>
    <mergeCell ref="B20:E20"/>
    <mergeCell ref="D28:E28"/>
    <mergeCell ref="D25:E25"/>
    <mergeCell ref="B8:E8"/>
    <mergeCell ref="B9:E9"/>
    <mergeCell ref="B12:E12"/>
    <mergeCell ref="B13:E13"/>
    <mergeCell ref="B11:E11"/>
    <mergeCell ref="A1:E1"/>
    <mergeCell ref="A2:E2"/>
    <mergeCell ref="B4:E4"/>
    <mergeCell ref="B7:E7"/>
    <mergeCell ref="B6:E6"/>
  </mergeCells>
  <dataValidations count="1">
    <dataValidation operator="equal" allowBlank="1" showErrorMessage="1" errorTitle="BLZ falsch!" error="Bitte überprüfe die Bankleitzahl!_x000a_" sqref="B8" xr:uid="{009D0061-004C-42A6-A2DE-005700BF0077}">
      <formula1>8</formula1>
      <formula2>0</formula2>
    </dataValidation>
  </dataValidations>
  <pageMargins left="0.74791666666666656" right="0.74791666666666656" top="0.98402777777777772" bottom="0.98402777777777772" header="0.49236111111111114" footer="0.49236111111111114"/>
  <pageSetup paperSize="9" scale="71" firstPageNumber="0" orientation="portrait"/>
  <headerFooter>
    <oddHeader>&amp;L&amp;F&amp;R&amp;A</oddHeader>
    <oddFooter>&amp;RSeite &amp;P von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tabColor rgb="FF0070C0"/>
    <pageSetUpPr fitToPage="1"/>
  </sheetPr>
  <dimension ref="A1:T68"/>
  <sheetViews>
    <sheetView showGridLines="0" workbookViewId="0">
      <pane ySplit="1" topLeftCell="A2" activePane="bottomLeft" state="frozen"/>
      <selection activeCell="A2" sqref="A2"/>
      <selection pane="bottomLeft" activeCell="A2" sqref="A2"/>
    </sheetView>
  </sheetViews>
  <sheetFormatPr baseColWidth="10" defaultRowHeight="13"/>
  <cols>
    <col min="1" max="2" width="15.6640625" customWidth="1"/>
    <col min="3" max="3" width="10.33203125" bestFit="1" customWidth="1"/>
    <col min="4" max="4" width="10.1640625" bestFit="1" customWidth="1"/>
    <col min="5" max="5" width="6.6640625" customWidth="1"/>
    <col min="6" max="6" width="8.33203125" customWidth="1"/>
    <col min="7" max="7" width="10" customWidth="1"/>
    <col min="8" max="8" width="16.6640625" customWidth="1"/>
    <col min="9" max="14" width="13.6640625" customWidth="1"/>
    <col min="16" max="17" width="11.33203125" hidden="1" customWidth="1"/>
    <col min="18" max="18" width="5.83203125" hidden="1" customWidth="1"/>
    <col min="19" max="19" width="11.33203125" hidden="1" customWidth="1"/>
    <col min="20" max="20" width="27.83203125" hidden="1" customWidth="1"/>
  </cols>
  <sheetData>
    <row r="1" spans="1:20" ht="53.25" customHeight="1">
      <c r="A1" s="25" t="s">
        <v>52</v>
      </c>
      <c r="B1" s="26" t="s">
        <v>53</v>
      </c>
      <c r="C1" s="26" t="s">
        <v>54</v>
      </c>
      <c r="D1" s="26" t="s">
        <v>55</v>
      </c>
      <c r="E1" s="26" t="s">
        <v>56</v>
      </c>
      <c r="F1" s="26" t="s">
        <v>57</v>
      </c>
      <c r="G1" s="26" t="s">
        <v>58</v>
      </c>
      <c r="H1" s="27" t="s">
        <v>59</v>
      </c>
      <c r="I1" s="28" t="s">
        <v>60</v>
      </c>
      <c r="J1" s="29" t="s">
        <v>61</v>
      </c>
      <c r="K1" s="29" t="s">
        <v>62</v>
      </c>
      <c r="L1" s="29" t="s">
        <v>63</v>
      </c>
      <c r="M1" s="29" t="s">
        <v>64</v>
      </c>
      <c r="N1" s="30" t="s">
        <v>65</v>
      </c>
    </row>
    <row r="2" spans="1:20" ht="14">
      <c r="A2" s="31"/>
      <c r="B2" s="32"/>
      <c r="C2" s="33"/>
      <c r="D2" s="34"/>
      <c r="E2" s="35" t="str">
        <f>IF(F2="","",Grunddaten!$A$1-F2)</f>
        <v/>
      </c>
      <c r="F2" s="36" t="str">
        <f t="shared" ref="F2:F51" si="0">IF(D2="","",YEAR(D2))</f>
        <v/>
      </c>
      <c r="G2" s="32" t="str">
        <f t="shared" ref="G2:G33" si="1">IF(E2="","",VLOOKUP(E2,P$3:Q$7,2,TRUE))</f>
        <v/>
      </c>
      <c r="H2" s="37" t="str">
        <f>IF(A2="","",Grunddaten!$B$4)</f>
        <v/>
      </c>
      <c r="I2" s="38"/>
      <c r="J2" s="39"/>
      <c r="K2" s="39"/>
      <c r="L2" s="39"/>
      <c r="M2" s="39"/>
      <c r="N2" s="40"/>
      <c r="P2" s="41" t="s">
        <v>66</v>
      </c>
      <c r="Q2" s="41" t="s">
        <v>67</v>
      </c>
    </row>
    <row r="3" spans="1:20" ht="14">
      <c r="A3" s="31"/>
      <c r="B3" s="32"/>
      <c r="C3" s="33"/>
      <c r="D3" s="34"/>
      <c r="E3" s="35" t="str">
        <f>IF(F3="","",Grunddaten!$A$1-F3)</f>
        <v/>
      </c>
      <c r="F3" s="36" t="str">
        <f t="shared" si="0"/>
        <v/>
      </c>
      <c r="G3" s="32" t="str">
        <f t="shared" si="1"/>
        <v/>
      </c>
      <c r="H3" s="37" t="str">
        <f>IF(A3="","",Grunddaten!$B$4)</f>
        <v/>
      </c>
      <c r="I3" s="38"/>
      <c r="J3" s="39"/>
      <c r="K3" s="39"/>
      <c r="L3" s="39"/>
      <c r="M3" s="39"/>
      <c r="N3" s="40"/>
      <c r="P3" s="42">
        <v>0</v>
      </c>
      <c r="Q3" s="42" t="s">
        <v>68</v>
      </c>
      <c r="S3" s="150">
        <f>COUNTA($A$2:$A$51)</f>
        <v>0</v>
      </c>
      <c r="T3" s="151" t="s">
        <v>45</v>
      </c>
    </row>
    <row r="4" spans="1:20" ht="14">
      <c r="A4" s="31"/>
      <c r="B4" s="32"/>
      <c r="C4" s="33"/>
      <c r="D4" s="34"/>
      <c r="E4" s="35" t="str">
        <f>IF(F4="","",Grunddaten!$A$1-F4)</f>
        <v/>
      </c>
      <c r="F4" s="36" t="str">
        <f t="shared" si="0"/>
        <v/>
      </c>
      <c r="G4" s="32" t="str">
        <f t="shared" si="1"/>
        <v/>
      </c>
      <c r="H4" s="37" t="str">
        <f>IF(A4="","",Grunddaten!$B$4)</f>
        <v/>
      </c>
      <c r="I4" s="38"/>
      <c r="J4" s="39"/>
      <c r="K4" s="39"/>
      <c r="L4" s="39"/>
      <c r="M4" s="39"/>
      <c r="N4" s="40"/>
      <c r="P4" s="42">
        <v>13</v>
      </c>
      <c r="Q4" s="42" t="s">
        <v>69</v>
      </c>
      <c r="S4" s="152">
        <v>7</v>
      </c>
      <c r="T4" s="153" t="s">
        <v>128</v>
      </c>
    </row>
    <row r="5" spans="1:20" ht="14">
      <c r="A5" s="31"/>
      <c r="B5" s="32"/>
      <c r="C5" s="33"/>
      <c r="D5" s="34"/>
      <c r="E5" s="35" t="str">
        <f>IF(F5="","",Grunddaten!$A$1-F5)</f>
        <v/>
      </c>
      <c r="F5" s="36" t="str">
        <f t="shared" si="0"/>
        <v/>
      </c>
      <c r="G5" s="32" t="str">
        <f t="shared" si="1"/>
        <v/>
      </c>
      <c r="H5" s="37" t="str">
        <f>IF(A5="","",Grunddaten!$B$4)</f>
        <v/>
      </c>
      <c r="I5" s="38"/>
      <c r="J5" s="39"/>
      <c r="K5" s="39"/>
      <c r="L5" s="39"/>
      <c r="M5" s="39"/>
      <c r="N5" s="40"/>
      <c r="P5" s="42">
        <v>15</v>
      </c>
      <c r="Q5" s="42" t="s">
        <v>70</v>
      </c>
      <c r="S5" s="152">
        <f>ROUNDUP(Einzelschwimmer/Einzel_Kampfrichterschlüssel,0)</f>
        <v>0</v>
      </c>
      <c r="T5" s="153" t="s">
        <v>131</v>
      </c>
    </row>
    <row r="6" spans="1:20" ht="14">
      <c r="A6" s="31"/>
      <c r="B6" s="32"/>
      <c r="C6" s="33"/>
      <c r="D6" s="34"/>
      <c r="E6" s="35" t="str">
        <f>IF(F6="","",Grunddaten!$A$1-F6)</f>
        <v/>
      </c>
      <c r="F6" s="36" t="str">
        <f t="shared" si="0"/>
        <v/>
      </c>
      <c r="G6" s="32" t="str">
        <f t="shared" si="1"/>
        <v/>
      </c>
      <c r="H6" s="37" t="str">
        <f>IF(A6="","",Grunddaten!$B$4)</f>
        <v/>
      </c>
      <c r="I6" s="38"/>
      <c r="J6" s="39"/>
      <c r="K6" s="39"/>
      <c r="L6" s="39"/>
      <c r="M6" s="39"/>
      <c r="N6" s="40"/>
      <c r="P6" s="42">
        <v>17</v>
      </c>
      <c r="Q6" s="42" t="s">
        <v>71</v>
      </c>
      <c r="S6" s="154">
        <f>Einzel_Kari_IST</f>
        <v>0</v>
      </c>
      <c r="T6" s="155" t="s">
        <v>126</v>
      </c>
    </row>
    <row r="7" spans="1:20" ht="14">
      <c r="A7" s="31"/>
      <c r="B7" s="32"/>
      <c r="C7" s="33"/>
      <c r="D7" s="34"/>
      <c r="E7" s="35" t="str">
        <f>IF(F7="","",Grunddaten!$A$1-F7)</f>
        <v/>
      </c>
      <c r="F7" s="36" t="str">
        <f t="shared" si="0"/>
        <v/>
      </c>
      <c r="G7" s="32" t="str">
        <f t="shared" si="1"/>
        <v/>
      </c>
      <c r="H7" s="37" t="str">
        <f>IF(A7="","",Grunddaten!$B$4)</f>
        <v/>
      </c>
      <c r="I7" s="38"/>
      <c r="J7" s="39"/>
      <c r="K7" s="39"/>
      <c r="L7" s="39"/>
      <c r="M7" s="39"/>
      <c r="N7" s="40"/>
      <c r="P7" s="42">
        <v>19</v>
      </c>
      <c r="Q7" s="42" t="s">
        <v>72</v>
      </c>
      <c r="S7" s="154">
        <f>Einzel_Helfer_IST</f>
        <v>0</v>
      </c>
      <c r="T7" s="155" t="s">
        <v>124</v>
      </c>
    </row>
    <row r="8" spans="1:20">
      <c r="A8" s="31"/>
      <c r="B8" s="32"/>
      <c r="C8" s="33"/>
      <c r="D8" s="34"/>
      <c r="E8" s="35" t="str">
        <f>IF(F8="","",Grunddaten!$A$1-F8)</f>
        <v/>
      </c>
      <c r="F8" s="36" t="str">
        <f t="shared" si="0"/>
        <v/>
      </c>
      <c r="G8" s="32" t="str">
        <f t="shared" si="1"/>
        <v/>
      </c>
      <c r="H8" s="37" t="str">
        <f>IF(A8="","",Grunddaten!$B$4)</f>
        <v/>
      </c>
      <c r="I8" s="38"/>
      <c r="J8" s="39"/>
      <c r="K8" s="39"/>
      <c r="L8" s="39"/>
      <c r="M8" s="39"/>
      <c r="N8" s="40"/>
    </row>
    <row r="9" spans="1:20">
      <c r="A9" s="31"/>
      <c r="B9" s="32"/>
      <c r="C9" s="33"/>
      <c r="D9" s="34"/>
      <c r="E9" s="35" t="str">
        <f>IF(F9="","",Grunddaten!$A$1-F9)</f>
        <v/>
      </c>
      <c r="F9" s="36" t="str">
        <f t="shared" si="0"/>
        <v/>
      </c>
      <c r="G9" s="32" t="str">
        <f t="shared" si="1"/>
        <v/>
      </c>
      <c r="H9" s="37" t="str">
        <f>IF(A9="","",Grunddaten!$B$4)</f>
        <v/>
      </c>
      <c r="I9" s="38"/>
      <c r="J9" s="39"/>
      <c r="K9" s="39"/>
      <c r="L9" s="39"/>
      <c r="M9" s="39"/>
      <c r="N9" s="40"/>
    </row>
    <row r="10" spans="1:20">
      <c r="A10" s="31"/>
      <c r="B10" s="32"/>
      <c r="C10" s="33"/>
      <c r="D10" s="34"/>
      <c r="E10" s="35" t="str">
        <f>IF(F10="","",Grunddaten!$A$1-F10)</f>
        <v/>
      </c>
      <c r="F10" s="36" t="str">
        <f t="shared" si="0"/>
        <v/>
      </c>
      <c r="G10" s="32" t="str">
        <f t="shared" si="1"/>
        <v/>
      </c>
      <c r="H10" s="37" t="str">
        <f>IF(A10="","",Grunddaten!$B$4)</f>
        <v/>
      </c>
      <c r="I10" s="38"/>
      <c r="J10" s="39"/>
      <c r="K10" s="39"/>
      <c r="L10" s="39"/>
      <c r="M10" s="39"/>
      <c r="N10" s="40"/>
    </row>
    <row r="11" spans="1:20">
      <c r="A11" s="31"/>
      <c r="B11" s="32"/>
      <c r="C11" s="33"/>
      <c r="D11" s="34"/>
      <c r="E11" s="35" t="str">
        <f>IF(F11="","",Grunddaten!$A$1-F11)</f>
        <v/>
      </c>
      <c r="F11" s="36" t="str">
        <f t="shared" si="0"/>
        <v/>
      </c>
      <c r="G11" s="32" t="str">
        <f t="shared" si="1"/>
        <v/>
      </c>
      <c r="H11" s="37" t="str">
        <f>IF(A11="","",Grunddaten!$B$4)</f>
        <v/>
      </c>
      <c r="I11" s="38"/>
      <c r="J11" s="39"/>
      <c r="K11" s="39"/>
      <c r="L11" s="39"/>
      <c r="M11" s="39"/>
      <c r="N11" s="40"/>
    </row>
    <row r="12" spans="1:20">
      <c r="A12" s="31"/>
      <c r="B12" s="32"/>
      <c r="C12" s="33"/>
      <c r="D12" s="34"/>
      <c r="E12" s="35" t="str">
        <f>IF(F12="","",Grunddaten!$A$1-F12)</f>
        <v/>
      </c>
      <c r="F12" s="36" t="str">
        <f t="shared" si="0"/>
        <v/>
      </c>
      <c r="G12" s="32" t="str">
        <f t="shared" si="1"/>
        <v/>
      </c>
      <c r="H12" s="37" t="str">
        <f>IF(A12="","",Grunddaten!$B$4)</f>
        <v/>
      </c>
      <c r="I12" s="38"/>
      <c r="J12" s="39"/>
      <c r="K12" s="39"/>
      <c r="L12" s="39"/>
      <c r="M12" s="39"/>
      <c r="N12" s="40"/>
    </row>
    <row r="13" spans="1:20">
      <c r="A13" s="31"/>
      <c r="B13" s="32"/>
      <c r="C13" s="33"/>
      <c r="D13" s="34"/>
      <c r="E13" s="35" t="str">
        <f>IF(F13="","",Grunddaten!$A$1-F13)</f>
        <v/>
      </c>
      <c r="F13" s="36" t="str">
        <f t="shared" si="0"/>
        <v/>
      </c>
      <c r="G13" s="32" t="str">
        <f t="shared" si="1"/>
        <v/>
      </c>
      <c r="H13" s="37" t="str">
        <f>IF(A13="","",Grunddaten!$B$4)</f>
        <v/>
      </c>
      <c r="I13" s="38"/>
      <c r="J13" s="39"/>
      <c r="K13" s="39"/>
      <c r="L13" s="39"/>
      <c r="M13" s="39"/>
      <c r="N13" s="40"/>
    </row>
    <row r="14" spans="1:20">
      <c r="A14" s="31"/>
      <c r="B14" s="32"/>
      <c r="C14" s="33"/>
      <c r="D14" s="34"/>
      <c r="E14" s="35" t="str">
        <f>IF(F14="","",Grunddaten!$A$1-F14)</f>
        <v/>
      </c>
      <c r="F14" s="36" t="str">
        <f t="shared" si="0"/>
        <v/>
      </c>
      <c r="G14" s="32" t="str">
        <f t="shared" si="1"/>
        <v/>
      </c>
      <c r="H14" s="37" t="str">
        <f>IF(A14="","",Grunddaten!$B$4)</f>
        <v/>
      </c>
      <c r="I14" s="38"/>
      <c r="J14" s="39"/>
      <c r="K14" s="39"/>
      <c r="L14" s="39"/>
      <c r="M14" s="39"/>
      <c r="N14" s="40"/>
    </row>
    <row r="15" spans="1:20">
      <c r="A15" s="31"/>
      <c r="B15" s="32"/>
      <c r="C15" s="33"/>
      <c r="D15" s="34"/>
      <c r="E15" s="35" t="str">
        <f>IF(F15="","",Grunddaten!$A$1-F15)</f>
        <v/>
      </c>
      <c r="F15" s="36" t="str">
        <f t="shared" si="0"/>
        <v/>
      </c>
      <c r="G15" s="32" t="str">
        <f t="shared" si="1"/>
        <v/>
      </c>
      <c r="H15" s="37" t="str">
        <f>IF(A15="","",Grunddaten!$B$4)</f>
        <v/>
      </c>
      <c r="I15" s="38"/>
      <c r="J15" s="39"/>
      <c r="K15" s="39"/>
      <c r="L15" s="39"/>
      <c r="M15" s="39"/>
      <c r="N15" s="40"/>
    </row>
    <row r="16" spans="1:20">
      <c r="A16" s="31"/>
      <c r="B16" s="32"/>
      <c r="C16" s="33"/>
      <c r="D16" s="34"/>
      <c r="E16" s="35" t="str">
        <f>IF(F16="","",Grunddaten!$A$1-F16)</f>
        <v/>
      </c>
      <c r="F16" s="36" t="str">
        <f t="shared" si="0"/>
        <v/>
      </c>
      <c r="G16" s="32" t="str">
        <f t="shared" si="1"/>
        <v/>
      </c>
      <c r="H16" s="37" t="str">
        <f>IF(A16="","",Grunddaten!$B$4)</f>
        <v/>
      </c>
      <c r="I16" s="38"/>
      <c r="J16" s="39"/>
      <c r="K16" s="39"/>
      <c r="L16" s="39"/>
      <c r="M16" s="39"/>
      <c r="N16" s="40"/>
    </row>
    <row r="17" spans="1:14">
      <c r="A17" s="31"/>
      <c r="B17" s="32"/>
      <c r="C17" s="33"/>
      <c r="D17" s="34"/>
      <c r="E17" s="35" t="str">
        <f>IF(F17="","",Grunddaten!$A$1-F17)</f>
        <v/>
      </c>
      <c r="F17" s="36" t="str">
        <f t="shared" si="0"/>
        <v/>
      </c>
      <c r="G17" s="32" t="str">
        <f t="shared" si="1"/>
        <v/>
      </c>
      <c r="H17" s="37" t="str">
        <f>IF(A17="","",Grunddaten!$B$4)</f>
        <v/>
      </c>
      <c r="I17" s="38"/>
      <c r="J17" s="39"/>
      <c r="K17" s="39"/>
      <c r="L17" s="39"/>
      <c r="M17" s="39"/>
      <c r="N17" s="40"/>
    </row>
    <row r="18" spans="1:14">
      <c r="A18" s="31"/>
      <c r="B18" s="32"/>
      <c r="C18" s="33"/>
      <c r="D18" s="34"/>
      <c r="E18" s="35" t="str">
        <f>IF(F18="","",Grunddaten!$A$1-F18)</f>
        <v/>
      </c>
      <c r="F18" s="36" t="str">
        <f t="shared" si="0"/>
        <v/>
      </c>
      <c r="G18" s="32" t="str">
        <f t="shared" si="1"/>
        <v/>
      </c>
      <c r="H18" s="37" t="str">
        <f>IF(A18="","",Grunddaten!$B$4)</f>
        <v/>
      </c>
      <c r="I18" s="38"/>
      <c r="J18" s="39"/>
      <c r="K18" s="39"/>
      <c r="L18" s="39"/>
      <c r="M18" s="39"/>
      <c r="N18" s="40"/>
    </row>
    <row r="19" spans="1:14">
      <c r="A19" s="31"/>
      <c r="B19" s="32"/>
      <c r="C19" s="33"/>
      <c r="D19" s="34"/>
      <c r="E19" s="35" t="str">
        <f>IF(F19="","",Grunddaten!$A$1-F19)</f>
        <v/>
      </c>
      <c r="F19" s="36" t="str">
        <f t="shared" si="0"/>
        <v/>
      </c>
      <c r="G19" s="32" t="str">
        <f t="shared" si="1"/>
        <v/>
      </c>
      <c r="H19" s="37" t="str">
        <f>IF(A19="","",Grunddaten!$B$4)</f>
        <v/>
      </c>
      <c r="I19" s="38"/>
      <c r="J19" s="39"/>
      <c r="K19" s="39"/>
      <c r="L19" s="39"/>
      <c r="M19" s="39"/>
      <c r="N19" s="40"/>
    </row>
    <row r="20" spans="1:14">
      <c r="A20" s="31"/>
      <c r="B20" s="32"/>
      <c r="C20" s="33"/>
      <c r="D20" s="34"/>
      <c r="E20" s="35" t="str">
        <f>IF(F20="","",Grunddaten!$A$1-F20)</f>
        <v/>
      </c>
      <c r="F20" s="36" t="str">
        <f t="shared" si="0"/>
        <v/>
      </c>
      <c r="G20" s="32" t="str">
        <f t="shared" si="1"/>
        <v/>
      </c>
      <c r="H20" s="37" t="str">
        <f>IF(A20="","",Grunddaten!$B$4)</f>
        <v/>
      </c>
      <c r="I20" s="38"/>
      <c r="J20" s="39"/>
      <c r="K20" s="39"/>
      <c r="L20" s="39"/>
      <c r="M20" s="39"/>
      <c r="N20" s="40"/>
    </row>
    <row r="21" spans="1:14">
      <c r="A21" s="31"/>
      <c r="B21" s="32"/>
      <c r="C21" s="33"/>
      <c r="D21" s="34"/>
      <c r="E21" s="35" t="str">
        <f>IF(F21="","",Grunddaten!$A$1-F21)</f>
        <v/>
      </c>
      <c r="F21" s="36" t="str">
        <f t="shared" si="0"/>
        <v/>
      </c>
      <c r="G21" s="32" t="str">
        <f t="shared" si="1"/>
        <v/>
      </c>
      <c r="H21" s="37" t="str">
        <f>IF(A21="","",Grunddaten!$B$4)</f>
        <v/>
      </c>
      <c r="I21" s="38"/>
      <c r="J21" s="39"/>
      <c r="K21" s="39"/>
      <c r="L21" s="39"/>
      <c r="M21" s="39"/>
      <c r="N21" s="40"/>
    </row>
    <row r="22" spans="1:14">
      <c r="A22" s="31"/>
      <c r="B22" s="32"/>
      <c r="C22" s="33"/>
      <c r="D22" s="34"/>
      <c r="E22" s="35" t="str">
        <f>IF(F22="","",Grunddaten!$A$1-F22)</f>
        <v/>
      </c>
      <c r="F22" s="36" t="str">
        <f t="shared" si="0"/>
        <v/>
      </c>
      <c r="G22" s="32" t="str">
        <f t="shared" si="1"/>
        <v/>
      </c>
      <c r="H22" s="37" t="str">
        <f>IF(A22="","",Grunddaten!$B$4)</f>
        <v/>
      </c>
      <c r="I22" s="38"/>
      <c r="J22" s="39"/>
      <c r="K22" s="39"/>
      <c r="L22" s="39"/>
      <c r="M22" s="39"/>
      <c r="N22" s="40"/>
    </row>
    <row r="23" spans="1:14">
      <c r="A23" s="31"/>
      <c r="B23" s="32"/>
      <c r="C23" s="33"/>
      <c r="D23" s="34"/>
      <c r="E23" s="35" t="str">
        <f>IF(F23="","",Grunddaten!$A$1-F23)</f>
        <v/>
      </c>
      <c r="F23" s="36" t="str">
        <f t="shared" si="0"/>
        <v/>
      </c>
      <c r="G23" s="32" t="str">
        <f t="shared" si="1"/>
        <v/>
      </c>
      <c r="H23" s="37" t="str">
        <f>IF(A23="","",Grunddaten!$B$4)</f>
        <v/>
      </c>
      <c r="I23" s="38"/>
      <c r="J23" s="39"/>
      <c r="K23" s="39"/>
      <c r="L23" s="39"/>
      <c r="M23" s="39"/>
      <c r="N23" s="40"/>
    </row>
    <row r="24" spans="1:14">
      <c r="A24" s="31"/>
      <c r="B24" s="32"/>
      <c r="C24" s="33"/>
      <c r="D24" s="34"/>
      <c r="E24" s="35" t="str">
        <f>IF(F24="","",Grunddaten!$A$1-F24)</f>
        <v/>
      </c>
      <c r="F24" s="36" t="str">
        <f t="shared" si="0"/>
        <v/>
      </c>
      <c r="G24" s="32" t="str">
        <f t="shared" si="1"/>
        <v/>
      </c>
      <c r="H24" s="37" t="str">
        <f>IF(A24="","",Grunddaten!$B$4)</f>
        <v/>
      </c>
      <c r="I24" s="38"/>
      <c r="J24" s="39"/>
      <c r="K24" s="39"/>
      <c r="L24" s="39"/>
      <c r="M24" s="39"/>
      <c r="N24" s="40"/>
    </row>
    <row r="25" spans="1:14">
      <c r="A25" s="31"/>
      <c r="B25" s="32"/>
      <c r="C25" s="33"/>
      <c r="D25" s="34"/>
      <c r="E25" s="35" t="str">
        <f>IF(F25="","",Grunddaten!$A$1-F25)</f>
        <v/>
      </c>
      <c r="F25" s="36" t="str">
        <f t="shared" si="0"/>
        <v/>
      </c>
      <c r="G25" s="32" t="str">
        <f t="shared" si="1"/>
        <v/>
      </c>
      <c r="H25" s="37" t="str">
        <f>IF(A25="","",Grunddaten!$B$4)</f>
        <v/>
      </c>
      <c r="I25" s="38"/>
      <c r="J25" s="39"/>
      <c r="K25" s="39"/>
      <c r="L25" s="39"/>
      <c r="M25" s="39"/>
      <c r="N25" s="40"/>
    </row>
    <row r="26" spans="1:14">
      <c r="A26" s="31"/>
      <c r="B26" s="32"/>
      <c r="C26" s="33"/>
      <c r="D26" s="34"/>
      <c r="E26" s="35" t="str">
        <f>IF(F26="","",Grunddaten!$A$1-F26)</f>
        <v/>
      </c>
      <c r="F26" s="36" t="str">
        <f t="shared" si="0"/>
        <v/>
      </c>
      <c r="G26" s="32" t="str">
        <f t="shared" si="1"/>
        <v/>
      </c>
      <c r="H26" s="37" t="str">
        <f>IF(A26="","",Grunddaten!$B$4)</f>
        <v/>
      </c>
      <c r="I26" s="38"/>
      <c r="J26" s="39"/>
      <c r="K26" s="39"/>
      <c r="L26" s="39"/>
      <c r="M26" s="39"/>
      <c r="N26" s="40"/>
    </row>
    <row r="27" spans="1:14">
      <c r="A27" s="31"/>
      <c r="B27" s="32"/>
      <c r="C27" s="33"/>
      <c r="D27" s="34"/>
      <c r="E27" s="35" t="str">
        <f>IF(F27="","",Grunddaten!$A$1-F27)</f>
        <v/>
      </c>
      <c r="F27" s="36" t="str">
        <f t="shared" si="0"/>
        <v/>
      </c>
      <c r="G27" s="32" t="str">
        <f t="shared" si="1"/>
        <v/>
      </c>
      <c r="H27" s="37" t="str">
        <f>IF(A27="","",Grunddaten!$B$4)</f>
        <v/>
      </c>
      <c r="I27" s="38"/>
      <c r="J27" s="39"/>
      <c r="K27" s="39"/>
      <c r="L27" s="39"/>
      <c r="M27" s="39"/>
      <c r="N27" s="40"/>
    </row>
    <row r="28" spans="1:14">
      <c r="A28" s="31"/>
      <c r="B28" s="32"/>
      <c r="C28" s="33"/>
      <c r="D28" s="34"/>
      <c r="E28" s="35" t="str">
        <f>IF(F28="","",Grunddaten!$A$1-F28)</f>
        <v/>
      </c>
      <c r="F28" s="36" t="str">
        <f t="shared" si="0"/>
        <v/>
      </c>
      <c r="G28" s="32" t="str">
        <f t="shared" si="1"/>
        <v/>
      </c>
      <c r="H28" s="37" t="str">
        <f>IF(A28="","",Grunddaten!$B$4)</f>
        <v/>
      </c>
      <c r="I28" s="38"/>
      <c r="J28" s="39"/>
      <c r="K28" s="39"/>
      <c r="L28" s="39"/>
      <c r="M28" s="39"/>
      <c r="N28" s="40"/>
    </row>
    <row r="29" spans="1:14">
      <c r="A29" s="31"/>
      <c r="B29" s="32"/>
      <c r="C29" s="33"/>
      <c r="D29" s="34"/>
      <c r="E29" s="35" t="str">
        <f>IF(F29="","",Grunddaten!$A$1-F29)</f>
        <v/>
      </c>
      <c r="F29" s="36" t="str">
        <f t="shared" si="0"/>
        <v/>
      </c>
      <c r="G29" s="32" t="str">
        <f t="shared" si="1"/>
        <v/>
      </c>
      <c r="H29" s="37" t="str">
        <f>IF(A29="","",Grunddaten!$B$4)</f>
        <v/>
      </c>
      <c r="I29" s="38"/>
      <c r="J29" s="39"/>
      <c r="K29" s="39"/>
      <c r="L29" s="39"/>
      <c r="M29" s="39"/>
      <c r="N29" s="40"/>
    </row>
    <row r="30" spans="1:14">
      <c r="A30" s="31"/>
      <c r="B30" s="32"/>
      <c r="C30" s="33"/>
      <c r="D30" s="34"/>
      <c r="E30" s="35" t="str">
        <f>IF(F30="","",Grunddaten!$A$1-F30)</f>
        <v/>
      </c>
      <c r="F30" s="36" t="str">
        <f t="shared" si="0"/>
        <v/>
      </c>
      <c r="G30" s="32" t="str">
        <f t="shared" si="1"/>
        <v/>
      </c>
      <c r="H30" s="37" t="str">
        <f>IF(A30="","",Grunddaten!$B$4)</f>
        <v/>
      </c>
      <c r="I30" s="38"/>
      <c r="J30" s="39"/>
      <c r="K30" s="39"/>
      <c r="L30" s="39"/>
      <c r="M30" s="39"/>
      <c r="N30" s="40"/>
    </row>
    <row r="31" spans="1:14">
      <c r="A31" s="31"/>
      <c r="B31" s="32"/>
      <c r="C31" s="33"/>
      <c r="D31" s="34"/>
      <c r="E31" s="35" t="str">
        <f>IF(F31="","",Grunddaten!$A$1-F31)</f>
        <v/>
      </c>
      <c r="F31" s="36" t="str">
        <f t="shared" si="0"/>
        <v/>
      </c>
      <c r="G31" s="32" t="str">
        <f t="shared" si="1"/>
        <v/>
      </c>
      <c r="H31" s="37" t="str">
        <f>IF(A31="","",Grunddaten!$B$4)</f>
        <v/>
      </c>
      <c r="I31" s="38"/>
      <c r="J31" s="39"/>
      <c r="K31" s="39"/>
      <c r="L31" s="39"/>
      <c r="M31" s="39"/>
      <c r="N31" s="40"/>
    </row>
    <row r="32" spans="1:14">
      <c r="A32" s="31"/>
      <c r="B32" s="32"/>
      <c r="C32" s="33"/>
      <c r="D32" s="34"/>
      <c r="E32" s="35" t="str">
        <f>IF(F32="","",Grunddaten!$A$1-F32)</f>
        <v/>
      </c>
      <c r="F32" s="36" t="str">
        <f t="shared" si="0"/>
        <v/>
      </c>
      <c r="G32" s="32" t="str">
        <f t="shared" si="1"/>
        <v/>
      </c>
      <c r="H32" s="37" t="str">
        <f>IF(A32="","",Grunddaten!$B$4)</f>
        <v/>
      </c>
      <c r="I32" s="38"/>
      <c r="J32" s="39"/>
      <c r="K32" s="39"/>
      <c r="L32" s="39"/>
      <c r="M32" s="39"/>
      <c r="N32" s="40"/>
    </row>
    <row r="33" spans="1:14">
      <c r="A33" s="31"/>
      <c r="B33" s="32"/>
      <c r="C33" s="33"/>
      <c r="D33" s="34"/>
      <c r="E33" s="35" t="str">
        <f>IF(F33="","",Grunddaten!$A$1-F33)</f>
        <v/>
      </c>
      <c r="F33" s="36" t="str">
        <f t="shared" si="0"/>
        <v/>
      </c>
      <c r="G33" s="32" t="str">
        <f t="shared" si="1"/>
        <v/>
      </c>
      <c r="H33" s="37" t="str">
        <f>IF(A33="","",Grunddaten!$B$4)</f>
        <v/>
      </c>
      <c r="I33" s="38"/>
      <c r="J33" s="39"/>
      <c r="K33" s="39"/>
      <c r="L33" s="39"/>
      <c r="M33" s="39"/>
      <c r="N33" s="40"/>
    </row>
    <row r="34" spans="1:14">
      <c r="A34" s="31"/>
      <c r="B34" s="32"/>
      <c r="C34" s="33"/>
      <c r="D34" s="34"/>
      <c r="E34" s="35" t="str">
        <f>IF(F34="","",Grunddaten!$A$1-F34)</f>
        <v/>
      </c>
      <c r="F34" s="36" t="str">
        <f t="shared" si="0"/>
        <v/>
      </c>
      <c r="G34" s="32" t="str">
        <f t="shared" ref="G34:G51" si="2">IF(E34="","",VLOOKUP(E34,P$3:Q$7,2,TRUE))</f>
        <v/>
      </c>
      <c r="H34" s="37" t="str">
        <f>IF(A34="","",Grunddaten!$B$4)</f>
        <v/>
      </c>
      <c r="I34" s="38"/>
      <c r="J34" s="39"/>
      <c r="K34" s="39"/>
      <c r="L34" s="39"/>
      <c r="M34" s="39"/>
      <c r="N34" s="40"/>
    </row>
    <row r="35" spans="1:14">
      <c r="A35" s="31"/>
      <c r="B35" s="32"/>
      <c r="C35" s="33"/>
      <c r="D35" s="34"/>
      <c r="E35" s="35" t="str">
        <f>IF(F35="","",Grunddaten!$A$1-F35)</f>
        <v/>
      </c>
      <c r="F35" s="36" t="str">
        <f t="shared" si="0"/>
        <v/>
      </c>
      <c r="G35" s="32" t="str">
        <f t="shared" si="2"/>
        <v/>
      </c>
      <c r="H35" s="37" t="str">
        <f>IF(A35="","",Grunddaten!$B$4)</f>
        <v/>
      </c>
      <c r="I35" s="38"/>
      <c r="J35" s="39"/>
      <c r="K35" s="39"/>
      <c r="L35" s="39"/>
      <c r="M35" s="39"/>
      <c r="N35" s="40"/>
    </row>
    <row r="36" spans="1:14">
      <c r="A36" s="31"/>
      <c r="B36" s="32"/>
      <c r="C36" s="33"/>
      <c r="D36" s="34"/>
      <c r="E36" s="35" t="str">
        <f>IF(F36="","",Grunddaten!$A$1-F36)</f>
        <v/>
      </c>
      <c r="F36" s="36" t="str">
        <f t="shared" si="0"/>
        <v/>
      </c>
      <c r="G36" s="32" t="str">
        <f t="shared" si="2"/>
        <v/>
      </c>
      <c r="H36" s="37" t="str">
        <f>IF(A36="","",Grunddaten!$B$4)</f>
        <v/>
      </c>
      <c r="I36" s="38"/>
      <c r="J36" s="39"/>
      <c r="K36" s="39"/>
      <c r="L36" s="39"/>
      <c r="M36" s="39"/>
      <c r="N36" s="40"/>
    </row>
    <row r="37" spans="1:14">
      <c r="A37" s="31"/>
      <c r="B37" s="32"/>
      <c r="C37" s="33"/>
      <c r="D37" s="34"/>
      <c r="E37" s="35" t="str">
        <f>IF(F37="","",Grunddaten!$A$1-F37)</f>
        <v/>
      </c>
      <c r="F37" s="36" t="str">
        <f t="shared" si="0"/>
        <v/>
      </c>
      <c r="G37" s="32" t="str">
        <f t="shared" si="2"/>
        <v/>
      </c>
      <c r="H37" s="37" t="str">
        <f>IF(A37="","",Grunddaten!$B$4)</f>
        <v/>
      </c>
      <c r="I37" s="38"/>
      <c r="J37" s="39"/>
      <c r="K37" s="39"/>
      <c r="L37" s="39"/>
      <c r="M37" s="39"/>
      <c r="N37" s="40"/>
    </row>
    <row r="38" spans="1:14">
      <c r="A38" s="31"/>
      <c r="B38" s="32"/>
      <c r="C38" s="33"/>
      <c r="D38" s="34"/>
      <c r="E38" s="35" t="str">
        <f>IF(F38="","",Grunddaten!$A$1-F38)</f>
        <v/>
      </c>
      <c r="F38" s="36" t="str">
        <f t="shared" si="0"/>
        <v/>
      </c>
      <c r="G38" s="32" t="str">
        <f t="shared" si="2"/>
        <v/>
      </c>
      <c r="H38" s="37" t="str">
        <f>IF(A38="","",Grunddaten!$B$4)</f>
        <v/>
      </c>
      <c r="I38" s="38"/>
      <c r="J38" s="39"/>
      <c r="K38" s="39"/>
      <c r="L38" s="39"/>
      <c r="M38" s="39"/>
      <c r="N38" s="40"/>
    </row>
    <row r="39" spans="1:14">
      <c r="A39" s="31"/>
      <c r="B39" s="32"/>
      <c r="C39" s="33"/>
      <c r="D39" s="34"/>
      <c r="E39" s="35" t="str">
        <f>IF(F39="","",Grunddaten!$A$1-F39)</f>
        <v/>
      </c>
      <c r="F39" s="36" t="str">
        <f t="shared" si="0"/>
        <v/>
      </c>
      <c r="G39" s="32" t="str">
        <f t="shared" si="2"/>
        <v/>
      </c>
      <c r="H39" s="37" t="str">
        <f>IF(A39="","",Grunddaten!$B$4)</f>
        <v/>
      </c>
      <c r="I39" s="38"/>
      <c r="J39" s="39"/>
      <c r="K39" s="39"/>
      <c r="L39" s="39"/>
      <c r="M39" s="39"/>
      <c r="N39" s="40"/>
    </row>
    <row r="40" spans="1:14">
      <c r="A40" s="31"/>
      <c r="B40" s="32"/>
      <c r="C40" s="33"/>
      <c r="D40" s="34"/>
      <c r="E40" s="35" t="str">
        <f>IF(F40="","",Grunddaten!$A$1-F40)</f>
        <v/>
      </c>
      <c r="F40" s="36" t="str">
        <f t="shared" si="0"/>
        <v/>
      </c>
      <c r="G40" s="32" t="str">
        <f t="shared" si="2"/>
        <v/>
      </c>
      <c r="H40" s="37" t="str">
        <f>IF(A40="","",Grunddaten!$B$4)</f>
        <v/>
      </c>
      <c r="I40" s="38"/>
      <c r="J40" s="39"/>
      <c r="K40" s="39"/>
      <c r="L40" s="39"/>
      <c r="M40" s="39"/>
      <c r="N40" s="40"/>
    </row>
    <row r="41" spans="1:14">
      <c r="A41" s="31"/>
      <c r="B41" s="32"/>
      <c r="C41" s="33"/>
      <c r="D41" s="34"/>
      <c r="E41" s="35" t="str">
        <f>IF(F41="","",Grunddaten!$A$1-F41)</f>
        <v/>
      </c>
      <c r="F41" s="36" t="str">
        <f t="shared" si="0"/>
        <v/>
      </c>
      <c r="G41" s="32" t="str">
        <f t="shared" si="2"/>
        <v/>
      </c>
      <c r="H41" s="37" t="str">
        <f>IF(A41="","",Grunddaten!$B$4)</f>
        <v/>
      </c>
      <c r="I41" s="38"/>
      <c r="J41" s="39"/>
      <c r="K41" s="39"/>
      <c r="L41" s="39"/>
      <c r="M41" s="39"/>
      <c r="N41" s="40"/>
    </row>
    <row r="42" spans="1:14">
      <c r="A42" s="31"/>
      <c r="B42" s="32"/>
      <c r="C42" s="33"/>
      <c r="D42" s="34"/>
      <c r="E42" s="35" t="str">
        <f>IF(F42="","",Grunddaten!$A$1-F42)</f>
        <v/>
      </c>
      <c r="F42" s="36" t="str">
        <f t="shared" si="0"/>
        <v/>
      </c>
      <c r="G42" s="32" t="str">
        <f t="shared" si="2"/>
        <v/>
      </c>
      <c r="H42" s="37" t="str">
        <f>IF(A42="","",Grunddaten!$B$4)</f>
        <v/>
      </c>
      <c r="I42" s="38"/>
      <c r="J42" s="39"/>
      <c r="K42" s="39"/>
      <c r="L42" s="39"/>
      <c r="M42" s="39"/>
      <c r="N42" s="40"/>
    </row>
    <row r="43" spans="1:14">
      <c r="A43" s="31"/>
      <c r="B43" s="32"/>
      <c r="C43" s="33"/>
      <c r="D43" s="34"/>
      <c r="E43" s="35" t="str">
        <f>IF(F43="","",Grunddaten!$A$1-F43)</f>
        <v/>
      </c>
      <c r="F43" s="36" t="str">
        <f t="shared" si="0"/>
        <v/>
      </c>
      <c r="G43" s="32" t="str">
        <f t="shared" si="2"/>
        <v/>
      </c>
      <c r="H43" s="37" t="str">
        <f>IF(A43="","",Grunddaten!$B$4)</f>
        <v/>
      </c>
      <c r="I43" s="38"/>
      <c r="J43" s="39"/>
      <c r="K43" s="39"/>
      <c r="L43" s="39"/>
      <c r="M43" s="39"/>
      <c r="N43" s="40"/>
    </row>
    <row r="44" spans="1:14">
      <c r="A44" s="31"/>
      <c r="B44" s="32"/>
      <c r="C44" s="33"/>
      <c r="D44" s="34"/>
      <c r="E44" s="35" t="str">
        <f>IF(F44="","",Grunddaten!$A$1-F44)</f>
        <v/>
      </c>
      <c r="F44" s="36" t="str">
        <f t="shared" si="0"/>
        <v/>
      </c>
      <c r="G44" s="32" t="str">
        <f t="shared" si="2"/>
        <v/>
      </c>
      <c r="H44" s="37" t="str">
        <f>IF(A44="","",Grunddaten!$B$4)</f>
        <v/>
      </c>
      <c r="I44" s="38"/>
      <c r="J44" s="39"/>
      <c r="K44" s="39"/>
      <c r="L44" s="39"/>
      <c r="M44" s="39"/>
      <c r="N44" s="40"/>
    </row>
    <row r="45" spans="1:14">
      <c r="A45" s="31"/>
      <c r="B45" s="32"/>
      <c r="C45" s="33"/>
      <c r="D45" s="34"/>
      <c r="E45" s="35" t="str">
        <f>IF(F45="","",Grunddaten!$A$1-F45)</f>
        <v/>
      </c>
      <c r="F45" s="36" t="str">
        <f t="shared" si="0"/>
        <v/>
      </c>
      <c r="G45" s="32" t="str">
        <f t="shared" si="2"/>
        <v/>
      </c>
      <c r="H45" s="37" t="str">
        <f>IF(A45="","",Grunddaten!$B$4)</f>
        <v/>
      </c>
      <c r="I45" s="38"/>
      <c r="J45" s="39"/>
      <c r="K45" s="39"/>
      <c r="L45" s="39"/>
      <c r="M45" s="39"/>
      <c r="N45" s="40"/>
    </row>
    <row r="46" spans="1:14">
      <c r="A46" s="31"/>
      <c r="B46" s="32"/>
      <c r="C46" s="33"/>
      <c r="D46" s="34"/>
      <c r="E46" s="35" t="str">
        <f>IF(F46="","",Grunddaten!$A$1-F46)</f>
        <v/>
      </c>
      <c r="F46" s="36" t="str">
        <f t="shared" si="0"/>
        <v/>
      </c>
      <c r="G46" s="32" t="str">
        <f t="shared" si="2"/>
        <v/>
      </c>
      <c r="H46" s="37" t="str">
        <f>IF(A46="","",Grunddaten!$B$4)</f>
        <v/>
      </c>
      <c r="I46" s="38"/>
      <c r="J46" s="39"/>
      <c r="K46" s="39"/>
      <c r="L46" s="39"/>
      <c r="M46" s="39"/>
      <c r="N46" s="40"/>
    </row>
    <row r="47" spans="1:14">
      <c r="A47" s="31"/>
      <c r="B47" s="32"/>
      <c r="C47" s="33"/>
      <c r="D47" s="34"/>
      <c r="E47" s="35" t="str">
        <f>IF(F47="","",Grunddaten!$A$1-F47)</f>
        <v/>
      </c>
      <c r="F47" s="36" t="str">
        <f t="shared" si="0"/>
        <v/>
      </c>
      <c r="G47" s="32" t="str">
        <f t="shared" si="2"/>
        <v/>
      </c>
      <c r="H47" s="37" t="str">
        <f>IF(A47="","",Grunddaten!$B$4)</f>
        <v/>
      </c>
      <c r="I47" s="38"/>
      <c r="J47" s="39"/>
      <c r="K47" s="39"/>
      <c r="L47" s="39"/>
      <c r="M47" s="39"/>
      <c r="N47" s="40"/>
    </row>
    <row r="48" spans="1:14">
      <c r="A48" s="31"/>
      <c r="B48" s="32"/>
      <c r="C48" s="33"/>
      <c r="D48" s="34"/>
      <c r="E48" s="35" t="str">
        <f>IF(F48="","",Grunddaten!$A$1-F48)</f>
        <v/>
      </c>
      <c r="F48" s="36" t="str">
        <f t="shared" si="0"/>
        <v/>
      </c>
      <c r="G48" s="32" t="str">
        <f t="shared" si="2"/>
        <v/>
      </c>
      <c r="H48" s="37" t="str">
        <f>IF(A48="","",Grunddaten!$B$4)</f>
        <v/>
      </c>
      <c r="I48" s="38"/>
      <c r="J48" s="39"/>
      <c r="K48" s="39"/>
      <c r="L48" s="39"/>
      <c r="M48" s="39"/>
      <c r="N48" s="40"/>
    </row>
    <row r="49" spans="1:14">
      <c r="A49" s="31"/>
      <c r="B49" s="32"/>
      <c r="C49" s="33"/>
      <c r="D49" s="34"/>
      <c r="E49" s="35" t="str">
        <f>IF(F49="","",Grunddaten!$A$1-F49)</f>
        <v/>
      </c>
      <c r="F49" s="36" t="str">
        <f t="shared" si="0"/>
        <v/>
      </c>
      <c r="G49" s="32" t="str">
        <f t="shared" si="2"/>
        <v/>
      </c>
      <c r="H49" s="37" t="str">
        <f>IF(A49="","",Grunddaten!$B$4)</f>
        <v/>
      </c>
      <c r="I49" s="38"/>
      <c r="J49" s="39"/>
      <c r="K49" s="39"/>
      <c r="L49" s="39"/>
      <c r="M49" s="39"/>
      <c r="N49" s="40"/>
    </row>
    <row r="50" spans="1:14">
      <c r="A50" s="31"/>
      <c r="B50" s="32"/>
      <c r="C50" s="33"/>
      <c r="D50" s="34"/>
      <c r="E50" s="35" t="str">
        <f>IF(F50="","",Grunddaten!$A$1-F50)</f>
        <v/>
      </c>
      <c r="F50" s="36" t="str">
        <f t="shared" si="0"/>
        <v/>
      </c>
      <c r="G50" s="32" t="str">
        <f t="shared" si="2"/>
        <v/>
      </c>
      <c r="H50" s="37" t="str">
        <f>IF(A50="","",Grunddaten!$B$4)</f>
        <v/>
      </c>
      <c r="I50" s="38"/>
      <c r="J50" s="39"/>
      <c r="K50" s="39"/>
      <c r="L50" s="39"/>
      <c r="M50" s="39"/>
      <c r="N50" s="40"/>
    </row>
    <row r="51" spans="1:14">
      <c r="A51" s="46"/>
      <c r="B51" s="47"/>
      <c r="C51" s="48"/>
      <c r="D51" s="49"/>
      <c r="E51" s="50" t="str">
        <f>IF(F51="","",Grunddaten!$A$1-F51)</f>
        <v/>
      </c>
      <c r="F51" s="51" t="str">
        <f t="shared" si="0"/>
        <v/>
      </c>
      <c r="G51" s="47" t="str">
        <f t="shared" si="2"/>
        <v/>
      </c>
      <c r="H51" s="52" t="str">
        <f>IF(A51="","",Grunddaten!$B$4)</f>
        <v/>
      </c>
      <c r="I51" s="53"/>
      <c r="J51" s="54"/>
      <c r="K51" s="54"/>
      <c r="L51" s="54"/>
      <c r="M51" s="54"/>
      <c r="N51" s="55"/>
    </row>
    <row r="52" spans="1:14" s="56" customFormat="1">
      <c r="A52" s="43"/>
      <c r="B52" s="43"/>
      <c r="C52" s="43"/>
      <c r="D52" s="43"/>
      <c r="E52" s="43"/>
      <c r="F52" s="43"/>
      <c r="G52" s="43"/>
      <c r="H52" s="43"/>
      <c r="I52" s="57"/>
      <c r="J52" s="57"/>
      <c r="K52" s="57"/>
      <c r="L52" s="57"/>
      <c r="M52" s="57"/>
      <c r="N52" s="57"/>
    </row>
    <row r="53" spans="1:14" s="56" customFormat="1">
      <c r="C53" s="43"/>
      <c r="D53" s="43"/>
      <c r="E53" s="43"/>
      <c r="F53" s="43"/>
      <c r="G53" s="43"/>
      <c r="H53" s="43"/>
      <c r="I53" s="57"/>
      <c r="J53" s="57"/>
      <c r="K53" s="57"/>
      <c r="L53" s="57"/>
      <c r="M53" s="57"/>
      <c r="N53" s="57"/>
    </row>
    <row r="54" spans="1:14" s="56" customFormat="1">
      <c r="C54" s="43"/>
      <c r="D54" s="43"/>
      <c r="E54" s="43"/>
      <c r="F54" s="43"/>
      <c r="G54" s="43"/>
      <c r="H54" s="43"/>
      <c r="I54" s="57"/>
      <c r="J54" s="57"/>
      <c r="K54" s="57"/>
      <c r="L54" s="57"/>
      <c r="M54" s="57"/>
      <c r="N54" s="57"/>
    </row>
    <row r="55" spans="1:14" s="56" customFormat="1">
      <c r="C55" s="43"/>
      <c r="D55" s="58"/>
      <c r="E55" s="58"/>
      <c r="F55" s="43"/>
      <c r="G55" s="43"/>
      <c r="H55" s="43"/>
      <c r="I55" s="57"/>
      <c r="J55" s="57"/>
      <c r="K55" s="57"/>
      <c r="L55" s="57"/>
      <c r="M55" s="57"/>
      <c r="N55" s="57"/>
    </row>
    <row r="56" spans="1:14" s="56" customFormat="1">
      <c r="C56" s="43"/>
      <c r="D56" s="58"/>
      <c r="E56" s="58"/>
      <c r="F56" s="43"/>
      <c r="G56" s="43"/>
      <c r="H56" s="43"/>
      <c r="I56" s="57"/>
      <c r="J56" s="57"/>
      <c r="K56" s="57"/>
      <c r="L56" s="57"/>
      <c r="M56" s="57"/>
      <c r="N56" s="57"/>
    </row>
    <row r="57" spans="1:14" s="56" customFormat="1">
      <c r="C57" s="43"/>
      <c r="D57" s="58"/>
      <c r="E57" s="58"/>
      <c r="F57" s="43"/>
      <c r="G57" s="43"/>
      <c r="H57" s="43"/>
    </row>
    <row r="58" spans="1:14" s="56" customFormat="1"/>
    <row r="59" spans="1:14" s="56" customFormat="1"/>
    <row r="60" spans="1:14" s="56" customFormat="1"/>
    <row r="61" spans="1:14" s="56" customFormat="1"/>
    <row r="62" spans="1:14" s="56" customFormat="1"/>
    <row r="63" spans="1:14" s="56" customFormat="1"/>
    <row r="64" spans="1:14" s="56" customFormat="1"/>
    <row r="65" s="56" customFormat="1"/>
    <row r="66" s="56" customFormat="1"/>
    <row r="67" s="56" customFormat="1"/>
    <row r="68" s="56" customFormat="1"/>
  </sheetData>
  <sheetProtection algorithmName="SHA-512" hashValue="3nleP75FniOPticwYIn++T6QMIcCYYHsirt651Yb38q5eSeE8v3A9n2zk6C8xoar8+lI7tHzrDDCNmDmDwKa2w==" saltValue="xnBvT8kPwtRU417sOLbY9Q==" spinCount="100000" sheet="1" selectLockedCells="1"/>
  <conditionalFormatting sqref="A2:A51">
    <cfRule type="expression" dxfId="18" priority="35">
      <formula>IF(OR(G2="AK Offen",G2="AK 17/18",G2="AK 15/16"),COUNTA(I2,J2,K2,L2,M2,N2)&lt;3)</formula>
    </cfRule>
    <cfRule type="expression" dxfId="17" priority="36" stopIfTrue="1">
      <formula>IF(OR(G2="AK Offen",G2="AK 17/18",G2="AK 15/16"),COUNTA(I2,J2,K2,L2,M2,N2)&gt;4,)</formula>
    </cfRule>
  </conditionalFormatting>
  <conditionalFormatting sqref="P3">
    <cfRule type="expression" dxfId="16" priority="38" stopIfTrue="1">
      <formula>IF(OR(G56="AK Offen",G56="AK 17/18"),COUNTA(I56,J56,K56,L56,M56,N56)&gt;4,)</formula>
    </cfRule>
  </conditionalFormatting>
  <conditionalFormatting sqref="P3:P4">
    <cfRule type="expression" dxfId="15" priority="34" stopIfTrue="1">
      <formula>IF(OR(G56="AK Offen",G56="AK 17/18"),COUNTA(I56,J56,K56,L56,M56,N56)&lt;3)</formula>
    </cfRule>
  </conditionalFormatting>
  <dataValidations count="4">
    <dataValidation type="list" allowBlank="1" showErrorMessage="1" errorTitle="Eingabe falsch!" error="Es wurde keine korrekte Altersklasse ausgewählt." sqref="G2:G51" xr:uid="{00760012-00D9-4B1E-B31C-0054002F0026}">
      <formula1>"AK 12,AK 13/14,AK 15/16,AK 17/18,AK Offen"</formula1>
    </dataValidation>
    <dataValidation type="list" allowBlank="1" showInputMessage="1" showErrorMessage="1" errorTitle="Eingabe falsch" error="Mit x und X die korrekte Disziplin wählen." sqref="I2:N51" xr:uid="{00ED0033-008B-43F6-99D8-00AE00E50011}">
      <formula1>"x,X"</formula1>
    </dataValidation>
    <dataValidation type="date" allowBlank="1" showInputMessage="1" showErrorMessage="1" errorTitle="Eingabe prüfen" error="Es muss ein korrektes Geburtsdatum eingegeben werden._x000a_Es wird ein Alter zwischen 5 und 70 Jahren erwartet" sqref="D2:D51" xr:uid="{00020059-006F-480C-A89C-00F500D50009}">
      <formula1>NOW()-25568</formula1>
      <formula2>NOW()-2191</formula2>
    </dataValidation>
    <dataValidation type="list" allowBlank="1" showErrorMessage="1" errorTitle="Eingabe falsch" error="Alls Geschlecht ist nur männlich (m) und weiblich (w) zulässig." sqref="C2:C51" xr:uid="{009D009B-0056-428C-B969-004400B30007}">
      <formula1>"w,m,"</formula1>
    </dataValidation>
  </dataValidations>
  <pageMargins left="0.15748031496062992" right="0.15748031496062992" top="0.98425196850393704" bottom="0.98425196850393704" header="0.51181102362204722" footer="0.51181102362204722"/>
  <pageSetup paperSize="9" scale="76" firstPageNumber="0" fitToHeight="0" orientation="landscape"/>
  <headerFooter>
    <oddHeader>&amp;L&amp;F - &amp;A</oddHeader>
    <oddFooter>&amp;RSeite &amp;P von &amp;N</oddFoot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tabColor rgb="FF0070C0"/>
    <pageSetUpPr fitToPage="1"/>
  </sheetPr>
  <dimension ref="A1:AQ55"/>
  <sheetViews>
    <sheetView showGridLines="0" workbookViewId="0">
      <pane xSplit="5" topLeftCell="F1" activePane="topRight" state="frozen"/>
      <selection activeCell="A2" sqref="A2"/>
      <selection pane="topRight" activeCell="A2" sqref="A2"/>
    </sheetView>
  </sheetViews>
  <sheetFormatPr baseColWidth="10" defaultColWidth="11.33203125" defaultRowHeight="13"/>
  <cols>
    <col min="1" max="1" width="9.33203125" style="59" customWidth="1"/>
    <col min="2" max="2" width="17" style="59" bestFit="1" customWidth="1"/>
    <col min="3" max="3" width="16.6640625" style="59" customWidth="1"/>
    <col min="4" max="4" width="11.33203125" style="59" bestFit="1" customWidth="1"/>
    <col min="5" max="5" width="10.33203125" style="59" bestFit="1" customWidth="1"/>
    <col min="6" max="7" width="15.6640625" style="59" customWidth="1"/>
    <col min="8" max="8" width="6.6640625" style="59" customWidth="1"/>
    <col min="9" max="9" width="10.1640625" style="59" bestFit="1" customWidth="1"/>
    <col min="10" max="11" width="5.33203125" style="59" customWidth="1"/>
    <col min="12" max="13" width="15.6640625" style="59" customWidth="1"/>
    <col min="14" max="14" width="6.6640625" style="59" customWidth="1"/>
    <col min="15" max="15" width="10.1640625" style="59" bestFit="1" customWidth="1"/>
    <col min="16" max="16" width="6.33203125" style="59" bestFit="1" customWidth="1"/>
    <col min="17" max="17" width="5.33203125" style="59" customWidth="1"/>
    <col min="18" max="19" width="15.6640625" style="59" customWidth="1"/>
    <col min="20" max="20" width="6.6640625" style="59" customWidth="1"/>
    <col min="21" max="21" width="10.1640625" style="59" bestFit="1" customWidth="1"/>
    <col min="22" max="23" width="5.33203125" style="59" customWidth="1"/>
    <col min="24" max="25" width="15.6640625" style="59" customWidth="1"/>
    <col min="26" max="26" width="6.6640625" style="59" customWidth="1"/>
    <col min="27" max="27" width="10.1640625" style="59" bestFit="1" customWidth="1"/>
    <col min="28" max="29" width="5.33203125" style="59" customWidth="1"/>
    <col min="30" max="31" width="15.6640625" style="59" customWidth="1"/>
    <col min="32" max="32" width="6.6640625" style="59" customWidth="1"/>
    <col min="33" max="33" width="10.1640625" style="59" bestFit="1" customWidth="1"/>
    <col min="34" max="35" width="5.33203125" style="59" customWidth="1"/>
    <col min="36" max="36" width="11.33203125" style="45"/>
    <col min="37" max="37" width="0" style="45" hidden="1" customWidth="1"/>
    <col min="38" max="38" width="11.33203125" style="60" hidden="1" customWidth="1"/>
    <col min="39" max="39" width="30.33203125" style="60" hidden="1" customWidth="1"/>
    <col min="40" max="43" width="11.33203125" style="45"/>
    <col min="44" max="16384" width="11.33203125" style="59"/>
  </cols>
  <sheetData>
    <row r="1" spans="1:39" ht="28">
      <c r="A1" s="61" t="s">
        <v>73</v>
      </c>
      <c r="B1" s="62" t="s">
        <v>74</v>
      </c>
      <c r="C1" s="63" t="s">
        <v>59</v>
      </c>
      <c r="D1" s="63" t="s">
        <v>67</v>
      </c>
      <c r="E1" s="64" t="s">
        <v>54</v>
      </c>
      <c r="F1" s="65" t="s">
        <v>75</v>
      </c>
      <c r="G1" s="66" t="s">
        <v>76</v>
      </c>
      <c r="H1" s="66" t="s">
        <v>77</v>
      </c>
      <c r="I1" s="67" t="s">
        <v>78</v>
      </c>
      <c r="J1" s="67" t="s">
        <v>79</v>
      </c>
      <c r="K1" s="66" t="s">
        <v>80</v>
      </c>
      <c r="L1" s="65" t="s">
        <v>81</v>
      </c>
      <c r="M1" s="66" t="s">
        <v>82</v>
      </c>
      <c r="N1" s="66" t="s">
        <v>83</v>
      </c>
      <c r="O1" s="67" t="s">
        <v>84</v>
      </c>
      <c r="P1" s="67" t="s">
        <v>85</v>
      </c>
      <c r="Q1" s="66" t="s">
        <v>86</v>
      </c>
      <c r="R1" s="65" t="s">
        <v>87</v>
      </c>
      <c r="S1" s="66" t="s">
        <v>88</v>
      </c>
      <c r="T1" s="66" t="s">
        <v>89</v>
      </c>
      <c r="U1" s="67" t="s">
        <v>90</v>
      </c>
      <c r="V1" s="67" t="s">
        <v>91</v>
      </c>
      <c r="W1" s="66" t="s">
        <v>92</v>
      </c>
      <c r="X1" s="65" t="s">
        <v>93</v>
      </c>
      <c r="Y1" s="66" t="s">
        <v>94</v>
      </c>
      <c r="Z1" s="66" t="s">
        <v>95</v>
      </c>
      <c r="AA1" s="67" t="s">
        <v>96</v>
      </c>
      <c r="AB1" s="67" t="s">
        <v>97</v>
      </c>
      <c r="AC1" s="66" t="s">
        <v>98</v>
      </c>
      <c r="AD1" s="65" t="s">
        <v>99</v>
      </c>
      <c r="AE1" s="66" t="s">
        <v>100</v>
      </c>
      <c r="AF1" s="66" t="s">
        <v>101</v>
      </c>
      <c r="AG1" s="67" t="s">
        <v>102</v>
      </c>
      <c r="AH1" s="67" t="s">
        <v>103</v>
      </c>
      <c r="AI1" s="68" t="s">
        <v>104</v>
      </c>
    </row>
    <row r="2" spans="1:39">
      <c r="A2" s="69"/>
      <c r="B2" s="70" t="str">
        <f t="shared" ref="B2:B20" si="0">IF(A2="x",C2,C2&amp;" "&amp;A2)</f>
        <v xml:space="preserve"> </v>
      </c>
      <c r="C2" s="36" t="str">
        <f>IF(A2="","",Grunddaten!$B$4)</f>
        <v/>
      </c>
      <c r="D2" s="32"/>
      <c r="E2" s="71"/>
      <c r="F2" s="72"/>
      <c r="G2" s="73"/>
      <c r="H2" s="74"/>
      <c r="I2" s="34"/>
      <c r="J2" s="35" t="str">
        <f>IF(I2="","",Grunddaten!$A$1-K2)</f>
        <v/>
      </c>
      <c r="K2" s="36" t="str">
        <f t="shared" ref="K2:K21" si="1">IF(I2="","",YEAR(I2))</f>
        <v/>
      </c>
      <c r="L2" s="75"/>
      <c r="M2" s="76"/>
      <c r="N2" s="74"/>
      <c r="O2" s="34"/>
      <c r="P2" s="35" t="str">
        <f>IF(O2="","",Grunddaten!$A$1-Q2)</f>
        <v/>
      </c>
      <c r="Q2" s="36" t="str">
        <f t="shared" ref="Q2:Q21" si="2">IF(O2="","",YEAR(O2))</f>
        <v/>
      </c>
      <c r="R2" s="75"/>
      <c r="S2" s="76"/>
      <c r="T2" s="74"/>
      <c r="U2" s="34"/>
      <c r="V2" s="35" t="str">
        <f>IF(U2="","",Grunddaten!$A$1-W2)</f>
        <v/>
      </c>
      <c r="W2" s="36" t="str">
        <f t="shared" ref="W2:W21" si="3">IF(U2="","",YEAR(U2))</f>
        <v/>
      </c>
      <c r="X2" s="75"/>
      <c r="Y2" s="76"/>
      <c r="Z2" s="74"/>
      <c r="AA2" s="34"/>
      <c r="AB2" s="35" t="str">
        <f>IF(AA2="","",Grunddaten!$A$1-AC2)</f>
        <v/>
      </c>
      <c r="AC2" s="36" t="str">
        <f t="shared" ref="AC2:AC21" si="4">IF(AA2="","",YEAR(AA2))</f>
        <v/>
      </c>
      <c r="AD2" s="75"/>
      <c r="AE2" s="76"/>
      <c r="AF2" s="74"/>
      <c r="AG2" s="34"/>
      <c r="AH2" s="35" t="str">
        <f>IF(AG2="","",Grunddaten!$A$1-AI2)</f>
        <v/>
      </c>
      <c r="AI2" s="77" t="str">
        <f t="shared" ref="AI2:AI21" si="5">IF(AG2="","",YEAR(AG2))</f>
        <v/>
      </c>
      <c r="AL2" s="156">
        <f>COUNTA($A$2:$A$21)</f>
        <v>0</v>
      </c>
      <c r="AM2" s="157" t="s">
        <v>46</v>
      </c>
    </row>
    <row r="3" spans="1:39">
      <c r="A3" s="69"/>
      <c r="B3" s="70" t="str">
        <f t="shared" si="0"/>
        <v xml:space="preserve"> </v>
      </c>
      <c r="C3" s="36" t="str">
        <f>IF(A3="","",Grunddaten!$B$4)</f>
        <v/>
      </c>
      <c r="D3" s="32"/>
      <c r="E3" s="71"/>
      <c r="F3" s="72"/>
      <c r="G3" s="73"/>
      <c r="H3" s="74"/>
      <c r="I3" s="34"/>
      <c r="J3" s="35" t="str">
        <f>IF(I3="","",Grunddaten!$A$1-K3)</f>
        <v/>
      </c>
      <c r="K3" s="36" t="str">
        <f t="shared" si="1"/>
        <v/>
      </c>
      <c r="L3" s="75"/>
      <c r="M3" s="76"/>
      <c r="N3" s="74"/>
      <c r="O3" s="34"/>
      <c r="P3" s="35" t="str">
        <f>IF(O3="","",Grunddaten!$A$1-Q3)</f>
        <v/>
      </c>
      <c r="Q3" s="36" t="str">
        <f t="shared" si="2"/>
        <v/>
      </c>
      <c r="R3" s="75"/>
      <c r="S3" s="76"/>
      <c r="T3" s="74"/>
      <c r="U3" s="34"/>
      <c r="V3" s="35" t="str">
        <f>IF(U3="","",Grunddaten!$A$1-W3)</f>
        <v/>
      </c>
      <c r="W3" s="36" t="str">
        <f t="shared" si="3"/>
        <v/>
      </c>
      <c r="X3" s="75"/>
      <c r="Y3" s="76"/>
      <c r="Z3" s="74"/>
      <c r="AA3" s="34"/>
      <c r="AB3" s="35" t="str">
        <f>IF(AA3="","",Grunddaten!$A$1-AC3)</f>
        <v/>
      </c>
      <c r="AC3" s="36" t="str">
        <f t="shared" si="4"/>
        <v/>
      </c>
      <c r="AD3" s="75"/>
      <c r="AE3" s="76"/>
      <c r="AF3" s="74"/>
      <c r="AG3" s="34"/>
      <c r="AH3" s="35" t="str">
        <f>IF(AG3="","",Grunddaten!$A$1-AI3)</f>
        <v/>
      </c>
      <c r="AI3" s="77" t="str">
        <f t="shared" si="5"/>
        <v/>
      </c>
      <c r="AL3" s="156">
        <v>2</v>
      </c>
      <c r="AM3" s="158" t="s">
        <v>130</v>
      </c>
    </row>
    <row r="4" spans="1:39">
      <c r="A4" s="69"/>
      <c r="B4" s="70" t="str">
        <f t="shared" si="0"/>
        <v xml:space="preserve"> </v>
      </c>
      <c r="C4" s="36" t="str">
        <f>IF(A4="","",Grunddaten!$B$4)</f>
        <v/>
      </c>
      <c r="D4" s="32"/>
      <c r="E4" s="71"/>
      <c r="F4" s="72"/>
      <c r="G4" s="73"/>
      <c r="H4" s="74"/>
      <c r="I4" s="34"/>
      <c r="J4" s="35" t="str">
        <f>IF(I4="","",Grunddaten!$A$1-K4)</f>
        <v/>
      </c>
      <c r="K4" s="36" t="str">
        <f t="shared" si="1"/>
        <v/>
      </c>
      <c r="L4" s="75"/>
      <c r="M4" s="76"/>
      <c r="N4" s="74"/>
      <c r="O4" s="34"/>
      <c r="P4" s="35" t="str">
        <f>IF(O4="","",Grunddaten!$A$1-Q4)</f>
        <v/>
      </c>
      <c r="Q4" s="36" t="str">
        <f t="shared" si="2"/>
        <v/>
      </c>
      <c r="R4" s="75"/>
      <c r="S4" s="76"/>
      <c r="T4" s="74"/>
      <c r="U4" s="34"/>
      <c r="V4" s="35" t="str">
        <f>IF(U4="","",Grunddaten!$A$1-W4)</f>
        <v/>
      </c>
      <c r="W4" s="36" t="str">
        <f t="shared" si="3"/>
        <v/>
      </c>
      <c r="X4" s="75"/>
      <c r="Y4" s="76"/>
      <c r="Z4" s="74"/>
      <c r="AA4" s="34"/>
      <c r="AB4" s="35" t="str">
        <f>IF(AA4="","",Grunddaten!$A$1-AC4)</f>
        <v/>
      </c>
      <c r="AC4" s="36" t="str">
        <f t="shared" si="4"/>
        <v/>
      </c>
      <c r="AD4" s="75"/>
      <c r="AE4" s="76"/>
      <c r="AF4" s="74"/>
      <c r="AG4" s="34"/>
      <c r="AH4" s="35" t="str">
        <f>IF(AG4="","",Grunddaten!$A$1-AI4)</f>
        <v/>
      </c>
      <c r="AI4" s="77" t="str">
        <f t="shared" si="5"/>
        <v/>
      </c>
      <c r="AL4" s="156">
        <f>ROUNDUP(Mannschaften/Mannschaft_Kampfrichterschlüssel,0)</f>
        <v>0</v>
      </c>
      <c r="AM4" s="158" t="s">
        <v>129</v>
      </c>
    </row>
    <row r="5" spans="1:39">
      <c r="A5" s="69"/>
      <c r="B5" s="70" t="str">
        <f t="shared" si="0"/>
        <v xml:space="preserve"> </v>
      </c>
      <c r="C5" s="36" t="str">
        <f>IF(A5="","",Grunddaten!$B$4)</f>
        <v/>
      </c>
      <c r="D5" s="32"/>
      <c r="E5" s="71"/>
      <c r="F5" s="72"/>
      <c r="G5" s="73"/>
      <c r="H5" s="74"/>
      <c r="I5" s="34"/>
      <c r="J5" s="35" t="str">
        <f>IF(I5="","",Grunddaten!$A$1-K5)</f>
        <v/>
      </c>
      <c r="K5" s="36" t="str">
        <f t="shared" si="1"/>
        <v/>
      </c>
      <c r="L5" s="75"/>
      <c r="M5" s="76"/>
      <c r="N5" s="74"/>
      <c r="O5" s="34"/>
      <c r="P5" s="35" t="str">
        <f>IF(O5="","",Grunddaten!$A$1-Q5)</f>
        <v/>
      </c>
      <c r="Q5" s="36" t="str">
        <f t="shared" si="2"/>
        <v/>
      </c>
      <c r="R5" s="75"/>
      <c r="S5" s="76"/>
      <c r="T5" s="74"/>
      <c r="U5" s="34"/>
      <c r="V5" s="35" t="str">
        <f>IF(U5="","",Grunddaten!$A$1-W5)</f>
        <v/>
      </c>
      <c r="W5" s="36" t="str">
        <f t="shared" si="3"/>
        <v/>
      </c>
      <c r="X5" s="75"/>
      <c r="Y5" s="76"/>
      <c r="Z5" s="74"/>
      <c r="AA5" s="34"/>
      <c r="AB5" s="35" t="str">
        <f>IF(AA5="","",Grunddaten!$A$1-AC5)</f>
        <v/>
      </c>
      <c r="AC5" s="36" t="str">
        <f t="shared" si="4"/>
        <v/>
      </c>
      <c r="AD5" s="75"/>
      <c r="AE5" s="76"/>
      <c r="AF5" s="74"/>
      <c r="AG5" s="34"/>
      <c r="AH5" s="35" t="str">
        <f>IF(AG5="","",Grunddaten!$A$1-AI5)</f>
        <v/>
      </c>
      <c r="AI5" s="77" t="str">
        <f t="shared" si="5"/>
        <v/>
      </c>
      <c r="AL5" s="159">
        <f>Mannschaft_Kari_IST</f>
        <v>0</v>
      </c>
      <c r="AM5" s="160" t="s">
        <v>127</v>
      </c>
    </row>
    <row r="6" spans="1:39">
      <c r="A6" s="69"/>
      <c r="B6" s="70" t="str">
        <f t="shared" si="0"/>
        <v xml:space="preserve"> </v>
      </c>
      <c r="C6" s="36" t="str">
        <f>IF(A6="","",Grunddaten!$B$4)</f>
        <v/>
      </c>
      <c r="D6" s="32"/>
      <c r="E6" s="71"/>
      <c r="F6" s="72"/>
      <c r="G6" s="73"/>
      <c r="H6" s="74"/>
      <c r="I6" s="34"/>
      <c r="J6" s="35" t="str">
        <f>IF(I6="","",Grunddaten!$A$1-K6)</f>
        <v/>
      </c>
      <c r="K6" s="36" t="str">
        <f t="shared" si="1"/>
        <v/>
      </c>
      <c r="L6" s="75"/>
      <c r="M6" s="76"/>
      <c r="N6" s="74"/>
      <c r="O6" s="34"/>
      <c r="P6" s="35" t="str">
        <f>IF(O6="","",Grunddaten!$A$1-Q6)</f>
        <v/>
      </c>
      <c r="Q6" s="36" t="str">
        <f t="shared" si="2"/>
        <v/>
      </c>
      <c r="R6" s="75"/>
      <c r="S6" s="76"/>
      <c r="T6" s="74"/>
      <c r="U6" s="34"/>
      <c r="V6" s="35" t="str">
        <f>IF(U6="","",Grunddaten!$A$1-W6)</f>
        <v/>
      </c>
      <c r="W6" s="36" t="str">
        <f t="shared" si="3"/>
        <v/>
      </c>
      <c r="X6" s="75"/>
      <c r="Y6" s="76"/>
      <c r="Z6" s="74"/>
      <c r="AA6" s="34"/>
      <c r="AB6" s="35" t="str">
        <f>IF(AA6="","",Grunddaten!$A$1-AC6)</f>
        <v/>
      </c>
      <c r="AC6" s="36" t="str">
        <f t="shared" si="4"/>
        <v/>
      </c>
      <c r="AD6" s="75"/>
      <c r="AE6" s="76"/>
      <c r="AF6" s="74"/>
      <c r="AG6" s="34"/>
      <c r="AH6" s="35" t="str">
        <f>IF(AG6="","",Grunddaten!$A$1-AI6)</f>
        <v/>
      </c>
      <c r="AI6" s="77" t="str">
        <f t="shared" si="5"/>
        <v/>
      </c>
      <c r="AL6" s="159">
        <f>Mannschaft_Helfer_IST</f>
        <v>0</v>
      </c>
      <c r="AM6" s="160" t="s">
        <v>125</v>
      </c>
    </row>
    <row r="7" spans="1:39">
      <c r="A7" s="69"/>
      <c r="B7" s="70" t="str">
        <f t="shared" si="0"/>
        <v xml:space="preserve"> </v>
      </c>
      <c r="C7" s="36" t="str">
        <f>IF(A7="","",Grunddaten!$B$4)</f>
        <v/>
      </c>
      <c r="D7" s="32"/>
      <c r="E7" s="71"/>
      <c r="F7" s="72"/>
      <c r="G7" s="73"/>
      <c r="H7" s="74"/>
      <c r="I7" s="34"/>
      <c r="J7" s="35" t="str">
        <f>IF(I7="","",Grunddaten!$A$1-K7)</f>
        <v/>
      </c>
      <c r="K7" s="36" t="str">
        <f t="shared" si="1"/>
        <v/>
      </c>
      <c r="L7" s="75"/>
      <c r="M7" s="76"/>
      <c r="N7" s="74"/>
      <c r="O7" s="34"/>
      <c r="P7" s="35" t="str">
        <f>IF(O7="","",Grunddaten!$A$1-Q7)</f>
        <v/>
      </c>
      <c r="Q7" s="36" t="str">
        <f t="shared" si="2"/>
        <v/>
      </c>
      <c r="R7" s="75"/>
      <c r="S7" s="76"/>
      <c r="T7" s="74"/>
      <c r="U7" s="34"/>
      <c r="V7" s="35" t="str">
        <f>IF(U7="","",Grunddaten!$A$1-W7)</f>
        <v/>
      </c>
      <c r="W7" s="36" t="str">
        <f t="shared" si="3"/>
        <v/>
      </c>
      <c r="X7" s="75"/>
      <c r="Y7" s="76"/>
      <c r="Z7" s="74"/>
      <c r="AA7" s="34"/>
      <c r="AB7" s="35" t="str">
        <f>IF(AA7="","",Grunddaten!$A$1-AC7)</f>
        <v/>
      </c>
      <c r="AC7" s="36" t="str">
        <f t="shared" si="4"/>
        <v/>
      </c>
      <c r="AD7" s="75"/>
      <c r="AE7" s="76"/>
      <c r="AF7" s="74"/>
      <c r="AG7" s="34"/>
      <c r="AH7" s="35" t="str">
        <f>IF(AG7="","",Grunddaten!$A$1-AI7)</f>
        <v/>
      </c>
      <c r="AI7" s="77" t="str">
        <f t="shared" si="5"/>
        <v/>
      </c>
    </row>
    <row r="8" spans="1:39">
      <c r="A8" s="69"/>
      <c r="B8" s="70" t="str">
        <f t="shared" si="0"/>
        <v xml:space="preserve"> </v>
      </c>
      <c r="C8" s="36" t="str">
        <f>IF(A8="","",Grunddaten!$B$4)</f>
        <v/>
      </c>
      <c r="D8" s="32"/>
      <c r="E8" s="71"/>
      <c r="F8" s="72"/>
      <c r="G8" s="73"/>
      <c r="H8" s="74"/>
      <c r="I8" s="34"/>
      <c r="J8" s="35" t="str">
        <f>IF(I8="","",Grunddaten!$A$1-K8)</f>
        <v/>
      </c>
      <c r="K8" s="36" t="str">
        <f t="shared" si="1"/>
        <v/>
      </c>
      <c r="L8" s="75"/>
      <c r="M8" s="76"/>
      <c r="N8" s="74"/>
      <c r="O8" s="34"/>
      <c r="P8" s="35" t="str">
        <f>IF(O8="","",Grunddaten!$A$1-Q8)</f>
        <v/>
      </c>
      <c r="Q8" s="36" t="str">
        <f t="shared" si="2"/>
        <v/>
      </c>
      <c r="R8" s="75"/>
      <c r="S8" s="76"/>
      <c r="T8" s="74"/>
      <c r="U8" s="34"/>
      <c r="V8" s="35" t="str">
        <f>IF(U8="","",Grunddaten!$A$1-W8)</f>
        <v/>
      </c>
      <c r="W8" s="36" t="str">
        <f t="shared" si="3"/>
        <v/>
      </c>
      <c r="X8" s="75"/>
      <c r="Y8" s="76"/>
      <c r="Z8" s="74"/>
      <c r="AA8" s="34"/>
      <c r="AB8" s="35" t="str">
        <f>IF(AA8="","",Grunddaten!$A$1-AC8)</f>
        <v/>
      </c>
      <c r="AC8" s="36" t="str">
        <f t="shared" si="4"/>
        <v/>
      </c>
      <c r="AD8" s="75"/>
      <c r="AE8" s="76"/>
      <c r="AF8" s="74"/>
      <c r="AG8" s="34"/>
      <c r="AH8" s="35" t="str">
        <f>IF(AG8="","",Grunddaten!$A$1-AI8)</f>
        <v/>
      </c>
      <c r="AI8" s="77" t="str">
        <f t="shared" si="5"/>
        <v/>
      </c>
    </row>
    <row r="9" spans="1:39">
      <c r="A9" s="69"/>
      <c r="B9" s="70" t="str">
        <f t="shared" si="0"/>
        <v xml:space="preserve"> </v>
      </c>
      <c r="C9" s="36" t="str">
        <f>IF(A9="","",Grunddaten!$B$4)</f>
        <v/>
      </c>
      <c r="D9" s="32"/>
      <c r="E9" s="71"/>
      <c r="F9" s="72"/>
      <c r="G9" s="73"/>
      <c r="H9" s="74"/>
      <c r="I9" s="34"/>
      <c r="J9" s="35" t="str">
        <f>IF(I9="","",Grunddaten!$A$1-K9)</f>
        <v/>
      </c>
      <c r="K9" s="36" t="str">
        <f t="shared" si="1"/>
        <v/>
      </c>
      <c r="L9" s="75"/>
      <c r="M9" s="76"/>
      <c r="N9" s="74"/>
      <c r="O9" s="34"/>
      <c r="P9" s="35" t="str">
        <f>IF(O9="","",Grunddaten!$A$1-Q9)</f>
        <v/>
      </c>
      <c r="Q9" s="36" t="str">
        <f t="shared" si="2"/>
        <v/>
      </c>
      <c r="R9" s="75"/>
      <c r="S9" s="76"/>
      <c r="T9" s="74"/>
      <c r="U9" s="34"/>
      <c r="V9" s="35" t="str">
        <f>IF(U9="","",Grunddaten!$A$1-W9)</f>
        <v/>
      </c>
      <c r="W9" s="36" t="str">
        <f t="shared" si="3"/>
        <v/>
      </c>
      <c r="X9" s="75"/>
      <c r="Y9" s="76"/>
      <c r="Z9" s="74"/>
      <c r="AA9" s="34"/>
      <c r="AB9" s="35" t="str">
        <f>IF(AA9="","",Grunddaten!$A$1-AC9)</f>
        <v/>
      </c>
      <c r="AC9" s="36" t="str">
        <f t="shared" si="4"/>
        <v/>
      </c>
      <c r="AD9" s="75"/>
      <c r="AE9" s="76"/>
      <c r="AF9" s="74"/>
      <c r="AG9" s="34"/>
      <c r="AH9" s="35" t="str">
        <f>IF(AG9="","",Grunddaten!$A$1-AI9)</f>
        <v/>
      </c>
      <c r="AI9" s="77" t="str">
        <f t="shared" si="5"/>
        <v/>
      </c>
      <c r="AM9" s="78"/>
    </row>
    <row r="10" spans="1:39">
      <c r="A10" s="69"/>
      <c r="B10" s="70" t="str">
        <f t="shared" si="0"/>
        <v xml:space="preserve"> </v>
      </c>
      <c r="C10" s="36" t="str">
        <f>IF(A10="","",Grunddaten!$B$4)</f>
        <v/>
      </c>
      <c r="D10" s="32"/>
      <c r="E10" s="71"/>
      <c r="F10" s="72"/>
      <c r="G10" s="73"/>
      <c r="H10" s="74"/>
      <c r="I10" s="34"/>
      <c r="J10" s="35" t="str">
        <f>IF(I10="","",Grunddaten!$A$1-K10)</f>
        <v/>
      </c>
      <c r="K10" s="36" t="str">
        <f t="shared" si="1"/>
        <v/>
      </c>
      <c r="L10" s="75"/>
      <c r="M10" s="76"/>
      <c r="N10" s="74"/>
      <c r="O10" s="34"/>
      <c r="P10" s="35" t="str">
        <f>IF(O10="","",Grunddaten!$A$1-Q10)</f>
        <v/>
      </c>
      <c r="Q10" s="36" t="str">
        <f t="shared" si="2"/>
        <v/>
      </c>
      <c r="R10" s="75"/>
      <c r="S10" s="76"/>
      <c r="T10" s="74"/>
      <c r="U10" s="34"/>
      <c r="V10" s="35" t="str">
        <f>IF(U10="","",Grunddaten!$A$1-W10)</f>
        <v/>
      </c>
      <c r="W10" s="36" t="str">
        <f t="shared" si="3"/>
        <v/>
      </c>
      <c r="X10" s="75"/>
      <c r="Y10" s="76"/>
      <c r="Z10" s="74"/>
      <c r="AA10" s="34"/>
      <c r="AB10" s="35" t="str">
        <f>IF(AA10="","",Grunddaten!$A$1-AC10)</f>
        <v/>
      </c>
      <c r="AC10" s="36" t="str">
        <f t="shared" si="4"/>
        <v/>
      </c>
      <c r="AD10" s="75"/>
      <c r="AE10" s="76"/>
      <c r="AF10" s="74"/>
      <c r="AG10" s="34"/>
      <c r="AH10" s="35" t="str">
        <f>IF(AG10="","",Grunddaten!$A$1-AI10)</f>
        <v/>
      </c>
      <c r="AI10" s="77" t="str">
        <f t="shared" si="5"/>
        <v/>
      </c>
      <c r="AM10" s="78"/>
    </row>
    <row r="11" spans="1:39">
      <c r="A11" s="69"/>
      <c r="B11" s="70" t="str">
        <f t="shared" si="0"/>
        <v xml:space="preserve"> </v>
      </c>
      <c r="C11" s="36" t="str">
        <f>IF(A11="","",Grunddaten!$B$4)</f>
        <v/>
      </c>
      <c r="D11" s="32"/>
      <c r="E11" s="71"/>
      <c r="F11" s="72"/>
      <c r="G11" s="73"/>
      <c r="H11" s="74"/>
      <c r="I11" s="34"/>
      <c r="J11" s="35" t="str">
        <f>IF(I11="","",Grunddaten!$A$1-K11)</f>
        <v/>
      </c>
      <c r="K11" s="36" t="str">
        <f t="shared" si="1"/>
        <v/>
      </c>
      <c r="L11" s="75"/>
      <c r="M11" s="76"/>
      <c r="N11" s="74"/>
      <c r="O11" s="34"/>
      <c r="P11" s="35" t="str">
        <f>IF(O11="","",Grunddaten!$A$1-Q11)</f>
        <v/>
      </c>
      <c r="Q11" s="36" t="str">
        <f t="shared" si="2"/>
        <v/>
      </c>
      <c r="R11" s="75"/>
      <c r="S11" s="76"/>
      <c r="T11" s="74"/>
      <c r="U11" s="34"/>
      <c r="V11" s="35" t="str">
        <f>IF(U11="","",Grunddaten!$A$1-W11)</f>
        <v/>
      </c>
      <c r="W11" s="36" t="str">
        <f t="shared" si="3"/>
        <v/>
      </c>
      <c r="X11" s="75"/>
      <c r="Y11" s="76"/>
      <c r="Z11" s="74"/>
      <c r="AA11" s="34"/>
      <c r="AB11" s="35" t="str">
        <f>IF(AA11="","",Grunddaten!$A$1-AC11)</f>
        <v/>
      </c>
      <c r="AC11" s="36" t="str">
        <f t="shared" si="4"/>
        <v/>
      </c>
      <c r="AD11" s="75"/>
      <c r="AE11" s="76"/>
      <c r="AF11" s="74"/>
      <c r="AG11" s="34"/>
      <c r="AH11" s="35" t="str">
        <f>IF(AG11="","",Grunddaten!$A$1-AI11)</f>
        <v/>
      </c>
      <c r="AI11" s="77" t="str">
        <f t="shared" si="5"/>
        <v/>
      </c>
      <c r="AM11" s="78"/>
    </row>
    <row r="12" spans="1:39">
      <c r="A12" s="69"/>
      <c r="B12" s="70" t="str">
        <f t="shared" si="0"/>
        <v xml:space="preserve"> </v>
      </c>
      <c r="C12" s="36" t="str">
        <f>IF(A12="","",Grunddaten!$B$4)</f>
        <v/>
      </c>
      <c r="D12" s="32"/>
      <c r="E12" s="71"/>
      <c r="F12" s="72"/>
      <c r="G12" s="73"/>
      <c r="H12" s="74"/>
      <c r="I12" s="34"/>
      <c r="J12" s="35" t="str">
        <f>IF(I12="","",Grunddaten!$A$1-K12)</f>
        <v/>
      </c>
      <c r="K12" s="36" t="str">
        <f t="shared" si="1"/>
        <v/>
      </c>
      <c r="L12" s="75"/>
      <c r="M12" s="76"/>
      <c r="N12" s="74"/>
      <c r="O12" s="34"/>
      <c r="P12" s="35" t="str">
        <f>IF(O12="","",Grunddaten!$A$1-Q12)</f>
        <v/>
      </c>
      <c r="Q12" s="36" t="str">
        <f t="shared" si="2"/>
        <v/>
      </c>
      <c r="R12" s="75"/>
      <c r="S12" s="76"/>
      <c r="T12" s="74"/>
      <c r="U12" s="34"/>
      <c r="V12" s="35" t="str">
        <f>IF(U12="","",Grunddaten!$A$1-W12)</f>
        <v/>
      </c>
      <c r="W12" s="36" t="str">
        <f t="shared" si="3"/>
        <v/>
      </c>
      <c r="X12" s="75"/>
      <c r="Y12" s="76"/>
      <c r="Z12" s="74"/>
      <c r="AA12" s="34"/>
      <c r="AB12" s="35" t="str">
        <f>IF(AA12="","",Grunddaten!$A$1-AC12)</f>
        <v/>
      </c>
      <c r="AC12" s="36" t="str">
        <f t="shared" si="4"/>
        <v/>
      </c>
      <c r="AD12" s="75"/>
      <c r="AE12" s="76"/>
      <c r="AF12" s="74"/>
      <c r="AG12" s="34"/>
      <c r="AH12" s="35" t="str">
        <f>IF(AG12="","",Grunddaten!$A$1-AI12)</f>
        <v/>
      </c>
      <c r="AI12" s="77" t="str">
        <f t="shared" si="5"/>
        <v/>
      </c>
    </row>
    <row r="13" spans="1:39">
      <c r="A13" s="69"/>
      <c r="B13" s="70" t="str">
        <f t="shared" si="0"/>
        <v xml:space="preserve"> </v>
      </c>
      <c r="C13" s="36" t="str">
        <f>IF(A13="","",Grunddaten!$B$4)</f>
        <v/>
      </c>
      <c r="D13" s="32"/>
      <c r="E13" s="71"/>
      <c r="F13" s="72"/>
      <c r="G13" s="73"/>
      <c r="H13" s="74"/>
      <c r="I13" s="34"/>
      <c r="J13" s="35" t="str">
        <f>IF(I13="","",Grunddaten!$A$1-K13)</f>
        <v/>
      </c>
      <c r="K13" s="36" t="str">
        <f t="shared" si="1"/>
        <v/>
      </c>
      <c r="L13" s="75"/>
      <c r="M13" s="76"/>
      <c r="N13" s="74"/>
      <c r="O13" s="34"/>
      <c r="P13" s="35" t="str">
        <f>IF(O13="","",Grunddaten!$A$1-Q13)</f>
        <v/>
      </c>
      <c r="Q13" s="36" t="str">
        <f t="shared" si="2"/>
        <v/>
      </c>
      <c r="R13" s="75"/>
      <c r="S13" s="76"/>
      <c r="T13" s="74"/>
      <c r="U13" s="34"/>
      <c r="V13" s="35" t="str">
        <f>IF(U13="","",Grunddaten!$A$1-W13)</f>
        <v/>
      </c>
      <c r="W13" s="36" t="str">
        <f t="shared" si="3"/>
        <v/>
      </c>
      <c r="X13" s="75"/>
      <c r="Y13" s="76"/>
      <c r="Z13" s="74"/>
      <c r="AA13" s="34"/>
      <c r="AB13" s="35" t="str">
        <f>IF(AA13="","",Grunddaten!$A$1-AC13)</f>
        <v/>
      </c>
      <c r="AC13" s="36" t="str">
        <f t="shared" si="4"/>
        <v/>
      </c>
      <c r="AD13" s="75"/>
      <c r="AE13" s="76"/>
      <c r="AF13" s="74"/>
      <c r="AG13" s="34"/>
      <c r="AH13" s="35" t="str">
        <f>IF(AG13="","",Grunddaten!$A$1-AI13)</f>
        <v/>
      </c>
      <c r="AI13" s="77" t="str">
        <f t="shared" si="5"/>
        <v/>
      </c>
    </row>
    <row r="14" spans="1:39">
      <c r="A14" s="69"/>
      <c r="B14" s="70" t="str">
        <f t="shared" si="0"/>
        <v xml:space="preserve"> </v>
      </c>
      <c r="C14" s="36" t="str">
        <f>IF(A14="","",Grunddaten!$B$4)</f>
        <v/>
      </c>
      <c r="D14" s="32"/>
      <c r="E14" s="71"/>
      <c r="F14" s="72"/>
      <c r="G14" s="73"/>
      <c r="H14" s="74"/>
      <c r="I14" s="34"/>
      <c r="J14" s="35" t="str">
        <f>IF(I14="","",Grunddaten!$A$1-K14)</f>
        <v/>
      </c>
      <c r="K14" s="36" t="str">
        <f t="shared" si="1"/>
        <v/>
      </c>
      <c r="L14" s="75"/>
      <c r="M14" s="76"/>
      <c r="N14" s="74"/>
      <c r="O14" s="34"/>
      <c r="P14" s="35" t="str">
        <f>IF(O14="","",Grunddaten!$A$1-Q14)</f>
        <v/>
      </c>
      <c r="Q14" s="36" t="str">
        <f t="shared" si="2"/>
        <v/>
      </c>
      <c r="R14" s="75"/>
      <c r="S14" s="76"/>
      <c r="T14" s="74"/>
      <c r="U14" s="34"/>
      <c r="V14" s="35" t="str">
        <f>IF(U14="","",Grunddaten!$A$1-W14)</f>
        <v/>
      </c>
      <c r="W14" s="36" t="str">
        <f t="shared" si="3"/>
        <v/>
      </c>
      <c r="X14" s="75"/>
      <c r="Y14" s="76"/>
      <c r="Z14" s="74"/>
      <c r="AA14" s="34"/>
      <c r="AB14" s="35" t="str">
        <f>IF(AA14="","",Grunddaten!$A$1-AC14)</f>
        <v/>
      </c>
      <c r="AC14" s="36" t="str">
        <f t="shared" si="4"/>
        <v/>
      </c>
      <c r="AD14" s="75"/>
      <c r="AE14" s="76"/>
      <c r="AF14" s="74"/>
      <c r="AG14" s="34"/>
      <c r="AH14" s="35" t="str">
        <f>IF(AG14="","",Grunddaten!$A$1-AI14)</f>
        <v/>
      </c>
      <c r="AI14" s="77" t="str">
        <f t="shared" si="5"/>
        <v/>
      </c>
    </row>
    <row r="15" spans="1:39">
      <c r="A15" s="69"/>
      <c r="B15" s="70" t="str">
        <f t="shared" si="0"/>
        <v xml:space="preserve"> </v>
      </c>
      <c r="C15" s="36" t="str">
        <f>IF(A15="","",Grunddaten!$B$4)</f>
        <v/>
      </c>
      <c r="D15" s="32"/>
      <c r="E15" s="71"/>
      <c r="F15" s="72"/>
      <c r="G15" s="73"/>
      <c r="H15" s="74"/>
      <c r="I15" s="34"/>
      <c r="J15" s="35" t="str">
        <f>IF(I15="","",Grunddaten!$A$1-K15)</f>
        <v/>
      </c>
      <c r="K15" s="36" t="str">
        <f t="shared" si="1"/>
        <v/>
      </c>
      <c r="L15" s="75"/>
      <c r="M15" s="76"/>
      <c r="N15" s="74"/>
      <c r="O15" s="34"/>
      <c r="P15" s="35" t="str">
        <f>IF(O15="","",Grunddaten!$A$1-Q15)</f>
        <v/>
      </c>
      <c r="Q15" s="36" t="str">
        <f t="shared" si="2"/>
        <v/>
      </c>
      <c r="R15" s="75"/>
      <c r="S15" s="76"/>
      <c r="T15" s="74"/>
      <c r="U15" s="34"/>
      <c r="V15" s="35" t="str">
        <f>IF(U15="","",Grunddaten!$A$1-W15)</f>
        <v/>
      </c>
      <c r="W15" s="36" t="str">
        <f t="shared" si="3"/>
        <v/>
      </c>
      <c r="X15" s="75"/>
      <c r="Y15" s="76"/>
      <c r="Z15" s="74"/>
      <c r="AA15" s="34"/>
      <c r="AB15" s="35" t="str">
        <f>IF(AA15="","",Grunddaten!$A$1-AC15)</f>
        <v/>
      </c>
      <c r="AC15" s="36" t="str">
        <f t="shared" si="4"/>
        <v/>
      </c>
      <c r="AD15" s="75"/>
      <c r="AE15" s="76"/>
      <c r="AF15" s="74"/>
      <c r="AG15" s="34"/>
      <c r="AH15" s="35" t="str">
        <f>IF(AG15="","",Grunddaten!$A$1-AI15)</f>
        <v/>
      </c>
      <c r="AI15" s="77" t="str">
        <f t="shared" si="5"/>
        <v/>
      </c>
    </row>
    <row r="16" spans="1:39">
      <c r="A16" s="69"/>
      <c r="B16" s="70" t="str">
        <f t="shared" si="0"/>
        <v xml:space="preserve"> </v>
      </c>
      <c r="C16" s="36" t="str">
        <f>IF(A16="","",Grunddaten!$B$4)</f>
        <v/>
      </c>
      <c r="D16" s="32"/>
      <c r="E16" s="71"/>
      <c r="F16" s="72"/>
      <c r="G16" s="73"/>
      <c r="H16" s="74"/>
      <c r="I16" s="34"/>
      <c r="J16" s="35" t="str">
        <f>IF(I16="","",Grunddaten!$A$1-K16)</f>
        <v/>
      </c>
      <c r="K16" s="36" t="str">
        <f t="shared" si="1"/>
        <v/>
      </c>
      <c r="L16" s="75"/>
      <c r="M16" s="76"/>
      <c r="N16" s="74"/>
      <c r="O16" s="34"/>
      <c r="P16" s="35" t="str">
        <f>IF(O16="","",Grunddaten!$A$1-Q16)</f>
        <v/>
      </c>
      <c r="Q16" s="36" t="str">
        <f t="shared" si="2"/>
        <v/>
      </c>
      <c r="R16" s="75"/>
      <c r="S16" s="76"/>
      <c r="T16" s="74"/>
      <c r="U16" s="34"/>
      <c r="V16" s="35" t="str">
        <f>IF(U16="","",Grunddaten!$A$1-W16)</f>
        <v/>
      </c>
      <c r="W16" s="36" t="str">
        <f t="shared" si="3"/>
        <v/>
      </c>
      <c r="X16" s="75"/>
      <c r="Y16" s="76"/>
      <c r="Z16" s="74"/>
      <c r="AA16" s="34"/>
      <c r="AB16" s="35" t="str">
        <f>IF(AA16="","",Grunddaten!$A$1-AC16)</f>
        <v/>
      </c>
      <c r="AC16" s="36" t="str">
        <f t="shared" si="4"/>
        <v/>
      </c>
      <c r="AD16" s="75"/>
      <c r="AE16" s="76"/>
      <c r="AF16" s="74"/>
      <c r="AG16" s="34"/>
      <c r="AH16" s="35" t="str">
        <f>IF(AG16="","",Grunddaten!$A$1-AI16)</f>
        <v/>
      </c>
      <c r="AI16" s="77" t="str">
        <f t="shared" si="5"/>
        <v/>
      </c>
    </row>
    <row r="17" spans="1:39">
      <c r="A17" s="69"/>
      <c r="B17" s="70" t="str">
        <f t="shared" si="0"/>
        <v xml:space="preserve"> </v>
      </c>
      <c r="C17" s="36" t="str">
        <f>IF(A17="","",Grunddaten!$B$4)</f>
        <v/>
      </c>
      <c r="D17" s="32"/>
      <c r="E17" s="71"/>
      <c r="F17" s="72"/>
      <c r="G17" s="73"/>
      <c r="H17" s="74"/>
      <c r="I17" s="34"/>
      <c r="J17" s="35" t="str">
        <f>IF(I17="","",Grunddaten!$A$1-K17)</f>
        <v/>
      </c>
      <c r="K17" s="36" t="str">
        <f t="shared" si="1"/>
        <v/>
      </c>
      <c r="L17" s="75"/>
      <c r="M17" s="76"/>
      <c r="N17" s="74"/>
      <c r="O17" s="34"/>
      <c r="P17" s="35" t="str">
        <f>IF(O17="","",Grunddaten!$A$1-Q17)</f>
        <v/>
      </c>
      <c r="Q17" s="36" t="str">
        <f t="shared" si="2"/>
        <v/>
      </c>
      <c r="R17" s="75"/>
      <c r="S17" s="76"/>
      <c r="T17" s="74"/>
      <c r="U17" s="34"/>
      <c r="V17" s="35" t="str">
        <f>IF(U17="","",Grunddaten!$A$1-W17)</f>
        <v/>
      </c>
      <c r="W17" s="36" t="str">
        <f t="shared" si="3"/>
        <v/>
      </c>
      <c r="X17" s="75"/>
      <c r="Y17" s="76"/>
      <c r="Z17" s="74"/>
      <c r="AA17" s="34"/>
      <c r="AB17" s="35" t="str">
        <f>IF(AA17="","",Grunddaten!$A$1-AC17)</f>
        <v/>
      </c>
      <c r="AC17" s="36" t="str">
        <f t="shared" si="4"/>
        <v/>
      </c>
      <c r="AD17" s="75"/>
      <c r="AE17" s="76"/>
      <c r="AF17" s="74"/>
      <c r="AG17" s="34"/>
      <c r="AH17" s="35" t="str">
        <f>IF(AG17="","",Grunddaten!$A$1-AI17)</f>
        <v/>
      </c>
      <c r="AI17" s="77" t="str">
        <f t="shared" si="5"/>
        <v/>
      </c>
    </row>
    <row r="18" spans="1:39">
      <c r="A18" s="69"/>
      <c r="B18" s="70" t="str">
        <f t="shared" si="0"/>
        <v xml:space="preserve"> </v>
      </c>
      <c r="C18" s="36" t="str">
        <f>IF(A18="","",Grunddaten!$B$4)</f>
        <v/>
      </c>
      <c r="D18" s="32"/>
      <c r="E18" s="71"/>
      <c r="F18" s="72"/>
      <c r="G18" s="73"/>
      <c r="H18" s="74"/>
      <c r="I18" s="34"/>
      <c r="J18" s="35" t="str">
        <f>IF(I18="","",Grunddaten!$A$1-K18)</f>
        <v/>
      </c>
      <c r="K18" s="36" t="str">
        <f t="shared" si="1"/>
        <v/>
      </c>
      <c r="L18" s="75"/>
      <c r="M18" s="76"/>
      <c r="N18" s="74"/>
      <c r="O18" s="34"/>
      <c r="P18" s="35" t="str">
        <f>IF(O18="","",Grunddaten!$A$1-Q18)</f>
        <v/>
      </c>
      <c r="Q18" s="36" t="str">
        <f t="shared" si="2"/>
        <v/>
      </c>
      <c r="R18" s="75"/>
      <c r="S18" s="76"/>
      <c r="T18" s="74"/>
      <c r="U18" s="34"/>
      <c r="V18" s="35" t="str">
        <f>IF(U18="","",Grunddaten!$A$1-W18)</f>
        <v/>
      </c>
      <c r="W18" s="36" t="str">
        <f t="shared" si="3"/>
        <v/>
      </c>
      <c r="X18" s="75"/>
      <c r="Y18" s="76"/>
      <c r="Z18" s="74"/>
      <c r="AA18" s="34"/>
      <c r="AB18" s="35" t="str">
        <f>IF(AA18="","",Grunddaten!$A$1-AC18)</f>
        <v/>
      </c>
      <c r="AC18" s="36" t="str">
        <f t="shared" si="4"/>
        <v/>
      </c>
      <c r="AD18" s="75"/>
      <c r="AE18" s="76"/>
      <c r="AF18" s="74"/>
      <c r="AG18" s="34"/>
      <c r="AH18" s="35" t="str">
        <f>IF(AG18="","",Grunddaten!$A$1-AI18)</f>
        <v/>
      </c>
      <c r="AI18" s="77" t="str">
        <f t="shared" si="5"/>
        <v/>
      </c>
    </row>
    <row r="19" spans="1:39">
      <c r="A19" s="69"/>
      <c r="B19" s="70" t="str">
        <f t="shared" si="0"/>
        <v xml:space="preserve"> </v>
      </c>
      <c r="C19" s="36" t="str">
        <f>IF(A19="","",Grunddaten!$B$4)</f>
        <v/>
      </c>
      <c r="D19" s="32"/>
      <c r="E19" s="71"/>
      <c r="F19" s="72"/>
      <c r="G19" s="73"/>
      <c r="H19" s="74"/>
      <c r="I19" s="34"/>
      <c r="J19" s="35" t="str">
        <f>IF(I19="","",Grunddaten!$A$1-K19)</f>
        <v/>
      </c>
      <c r="K19" s="36" t="str">
        <f t="shared" si="1"/>
        <v/>
      </c>
      <c r="L19" s="75"/>
      <c r="M19" s="76"/>
      <c r="N19" s="74"/>
      <c r="O19" s="34"/>
      <c r="P19" s="35" t="str">
        <f>IF(O19="","",Grunddaten!$A$1-Q19)</f>
        <v/>
      </c>
      <c r="Q19" s="36" t="str">
        <f t="shared" si="2"/>
        <v/>
      </c>
      <c r="R19" s="75"/>
      <c r="S19" s="76"/>
      <c r="T19" s="74"/>
      <c r="U19" s="34"/>
      <c r="V19" s="35" t="str">
        <f>IF(U19="","",Grunddaten!$A$1-W19)</f>
        <v/>
      </c>
      <c r="W19" s="36" t="str">
        <f t="shared" si="3"/>
        <v/>
      </c>
      <c r="X19" s="75"/>
      <c r="Y19" s="76"/>
      <c r="Z19" s="74"/>
      <c r="AA19" s="34"/>
      <c r="AB19" s="35" t="str">
        <f>IF(AA19="","",Grunddaten!$A$1-AC19)</f>
        <v/>
      </c>
      <c r="AC19" s="36" t="str">
        <f t="shared" si="4"/>
        <v/>
      </c>
      <c r="AD19" s="75"/>
      <c r="AE19" s="76"/>
      <c r="AF19" s="74"/>
      <c r="AG19" s="34"/>
      <c r="AH19" s="35" t="str">
        <f>IF(AG19="","",Grunddaten!$A$1-AI19)</f>
        <v/>
      </c>
      <c r="AI19" s="77" t="str">
        <f t="shared" si="5"/>
        <v/>
      </c>
    </row>
    <row r="20" spans="1:39">
      <c r="A20" s="69"/>
      <c r="B20" s="70" t="str">
        <f t="shared" si="0"/>
        <v xml:space="preserve"> </v>
      </c>
      <c r="C20" s="36" t="str">
        <f>IF(A20="","",Grunddaten!$B$4)</f>
        <v/>
      </c>
      <c r="D20" s="32"/>
      <c r="E20" s="71"/>
      <c r="F20" s="72"/>
      <c r="G20" s="73"/>
      <c r="H20" s="74"/>
      <c r="I20" s="34"/>
      <c r="J20" s="35" t="str">
        <f>IF(I20="","",Grunddaten!$A$1-K20)</f>
        <v/>
      </c>
      <c r="K20" s="36" t="str">
        <f t="shared" si="1"/>
        <v/>
      </c>
      <c r="L20" s="75"/>
      <c r="M20" s="76"/>
      <c r="N20" s="74"/>
      <c r="O20" s="34"/>
      <c r="P20" s="35" t="str">
        <f>IF(O20="","",Grunddaten!$A$1-Q20)</f>
        <v/>
      </c>
      <c r="Q20" s="36" t="str">
        <f t="shared" si="2"/>
        <v/>
      </c>
      <c r="R20" s="75"/>
      <c r="S20" s="76"/>
      <c r="T20" s="74"/>
      <c r="U20" s="34"/>
      <c r="V20" s="35" t="str">
        <f>IF(U20="","",Grunddaten!$A$1-W20)</f>
        <v/>
      </c>
      <c r="W20" s="36" t="str">
        <f t="shared" si="3"/>
        <v/>
      </c>
      <c r="X20" s="75"/>
      <c r="Y20" s="76"/>
      <c r="Z20" s="74"/>
      <c r="AA20" s="34"/>
      <c r="AB20" s="35" t="str">
        <f>IF(AA20="","",Grunddaten!$A$1-AC20)</f>
        <v/>
      </c>
      <c r="AC20" s="36" t="str">
        <f t="shared" si="4"/>
        <v/>
      </c>
      <c r="AD20" s="75"/>
      <c r="AE20" s="76"/>
      <c r="AF20" s="74"/>
      <c r="AG20" s="34"/>
      <c r="AH20" s="35" t="str">
        <f>IF(AG20="","",Grunddaten!$A$1-AI20)</f>
        <v/>
      </c>
      <c r="AI20" s="77" t="str">
        <f t="shared" si="5"/>
        <v/>
      </c>
    </row>
    <row r="21" spans="1:39">
      <c r="A21" s="79"/>
      <c r="B21" s="80" t="str">
        <f>IF(A21="x",C21,C21&amp;" "&amp;A21)</f>
        <v xml:space="preserve"> </v>
      </c>
      <c r="C21" s="81" t="str">
        <f>IF(A21="","",Grunddaten!$B$4)</f>
        <v/>
      </c>
      <c r="D21" s="82"/>
      <c r="E21" s="82"/>
      <c r="F21" s="83"/>
      <c r="G21" s="84"/>
      <c r="H21" s="85"/>
      <c r="I21" s="86"/>
      <c r="J21" s="87" t="str">
        <f>IF(I21="","",Grunddaten!$A$1-K21)</f>
        <v/>
      </c>
      <c r="K21" s="81" t="str">
        <f t="shared" si="1"/>
        <v/>
      </c>
      <c r="L21" s="88"/>
      <c r="M21" s="89"/>
      <c r="N21" s="85"/>
      <c r="O21" s="86"/>
      <c r="P21" s="87" t="str">
        <f>IF(O21="","",Grunddaten!$A$1-Q21)</f>
        <v/>
      </c>
      <c r="Q21" s="81" t="str">
        <f t="shared" si="2"/>
        <v/>
      </c>
      <c r="R21" s="88"/>
      <c r="S21" s="89"/>
      <c r="T21" s="85"/>
      <c r="U21" s="86"/>
      <c r="V21" s="87" t="str">
        <f>IF(U21="","",Grunddaten!$A$1-W21)</f>
        <v/>
      </c>
      <c r="W21" s="81" t="str">
        <f t="shared" si="3"/>
        <v/>
      </c>
      <c r="X21" s="88"/>
      <c r="Y21" s="89"/>
      <c r="Z21" s="85"/>
      <c r="AA21" s="86"/>
      <c r="AB21" s="87" t="str">
        <f>IF(AA21="","",Grunddaten!$A$1-AC21)</f>
        <v/>
      </c>
      <c r="AC21" s="81" t="str">
        <f t="shared" si="4"/>
        <v/>
      </c>
      <c r="AD21" s="88"/>
      <c r="AE21" s="89"/>
      <c r="AF21" s="85"/>
      <c r="AG21" s="86"/>
      <c r="AH21" s="87" t="str">
        <f>IF(AG21="","",Grunddaten!$A$1-AI21)</f>
        <v/>
      </c>
      <c r="AI21" s="90" t="str">
        <f t="shared" si="5"/>
        <v/>
      </c>
    </row>
    <row r="22" spans="1:39" s="45" customFormat="1">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L22" s="60"/>
      <c r="AM22" s="60"/>
    </row>
    <row r="23" spans="1:39" s="45" customFormat="1">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L23" s="60"/>
      <c r="AM23" s="60"/>
    </row>
    <row r="24" spans="1:39" s="45" customFormat="1">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L24" s="60"/>
      <c r="AM24" s="60"/>
    </row>
    <row r="25" spans="1:39" s="45" customFormat="1">
      <c r="C25" s="43"/>
      <c r="D25" s="43"/>
      <c r="E25" s="43"/>
      <c r="F25" s="43"/>
      <c r="G25" s="43"/>
      <c r="H25" s="43"/>
      <c r="I25" s="58"/>
      <c r="J25" s="58"/>
      <c r="K25" s="58"/>
      <c r="L25" s="43"/>
      <c r="M25" s="43"/>
      <c r="N25" s="43"/>
      <c r="O25" s="58"/>
      <c r="P25" s="58"/>
      <c r="Q25" s="58"/>
      <c r="R25" s="43"/>
      <c r="S25" s="43"/>
      <c r="T25" s="43"/>
      <c r="U25" s="58"/>
      <c r="V25" s="58"/>
      <c r="W25" s="58"/>
      <c r="X25" s="43"/>
      <c r="Y25" s="43"/>
      <c r="Z25" s="43"/>
      <c r="AA25" s="58"/>
      <c r="AB25" s="58"/>
      <c r="AC25" s="58"/>
      <c r="AD25" s="43"/>
      <c r="AE25" s="43"/>
      <c r="AF25" s="43"/>
      <c r="AG25" s="58"/>
      <c r="AH25" s="58"/>
      <c r="AI25" s="58"/>
      <c r="AL25" s="60"/>
      <c r="AM25" s="60"/>
    </row>
    <row r="26" spans="1:39" s="45" customFormat="1">
      <c r="C26" s="43"/>
      <c r="D26" s="43"/>
      <c r="E26" s="43"/>
      <c r="F26" s="43"/>
      <c r="G26" s="43"/>
      <c r="H26" s="43"/>
      <c r="I26" s="58"/>
      <c r="J26" s="58"/>
      <c r="K26" s="58"/>
      <c r="L26" s="43"/>
      <c r="M26" s="43"/>
      <c r="N26" s="43"/>
      <c r="O26" s="58"/>
      <c r="P26" s="58"/>
      <c r="Q26" s="58"/>
      <c r="R26" s="43"/>
      <c r="S26" s="43"/>
      <c r="T26" s="43"/>
      <c r="U26" s="58"/>
      <c r="V26" s="58"/>
      <c r="W26" s="58"/>
      <c r="X26" s="43"/>
      <c r="Y26" s="43"/>
      <c r="Z26" s="43"/>
      <c r="AA26" s="58"/>
      <c r="AB26" s="58"/>
      <c r="AC26" s="58"/>
      <c r="AD26" s="43"/>
      <c r="AE26" s="43"/>
      <c r="AF26" s="43"/>
      <c r="AG26" s="58"/>
      <c r="AH26" s="58"/>
      <c r="AI26" s="58"/>
      <c r="AL26" s="60"/>
      <c r="AM26" s="60"/>
    </row>
    <row r="27" spans="1:39" s="45" customFormat="1">
      <c r="B27" s="44"/>
      <c r="C27" s="43"/>
      <c r="D27" s="43"/>
      <c r="E27" s="43"/>
      <c r="F27" s="43"/>
      <c r="G27" s="43"/>
      <c r="H27" s="43"/>
      <c r="I27" s="58"/>
      <c r="J27" s="58"/>
      <c r="K27" s="58"/>
      <c r="L27" s="43"/>
      <c r="M27" s="43"/>
      <c r="N27" s="43"/>
      <c r="O27" s="58"/>
      <c r="P27" s="58"/>
      <c r="Q27" s="58"/>
      <c r="R27" s="43"/>
      <c r="S27" s="43"/>
      <c r="T27" s="43"/>
      <c r="U27" s="58"/>
      <c r="V27" s="58"/>
      <c r="W27" s="58"/>
      <c r="X27" s="43"/>
      <c r="Y27" s="43"/>
      <c r="Z27" s="43"/>
      <c r="AA27" s="58"/>
      <c r="AB27" s="58"/>
      <c r="AC27" s="58"/>
      <c r="AD27" s="43"/>
      <c r="AE27" s="43"/>
      <c r="AF27" s="43"/>
      <c r="AG27" s="58"/>
      <c r="AH27" s="58"/>
      <c r="AI27" s="58"/>
      <c r="AL27" s="60"/>
      <c r="AM27" s="60"/>
    </row>
    <row r="28" spans="1:39" s="45" customFormat="1">
      <c r="AL28" s="60"/>
      <c r="AM28" s="60"/>
    </row>
    <row r="29" spans="1:39" s="45" customFormat="1">
      <c r="AL29" s="60"/>
      <c r="AM29" s="60"/>
    </row>
    <row r="30" spans="1:39" s="45" customFormat="1">
      <c r="AL30" s="60"/>
      <c r="AM30" s="60"/>
    </row>
    <row r="31" spans="1:39" s="45" customFormat="1">
      <c r="AL31" s="60"/>
      <c r="AM31" s="60"/>
    </row>
    <row r="32" spans="1:39" s="45" customFormat="1">
      <c r="AL32" s="60"/>
      <c r="AM32" s="60"/>
    </row>
    <row r="33" spans="38:39" s="45" customFormat="1">
      <c r="AL33" s="60"/>
      <c r="AM33" s="60"/>
    </row>
    <row r="34" spans="38:39" s="45" customFormat="1">
      <c r="AL34" s="60"/>
      <c r="AM34" s="60"/>
    </row>
    <row r="35" spans="38:39" s="45" customFormat="1">
      <c r="AL35" s="60"/>
      <c r="AM35" s="60"/>
    </row>
    <row r="36" spans="38:39" s="45" customFormat="1">
      <c r="AL36" s="60"/>
      <c r="AM36" s="60"/>
    </row>
    <row r="37" spans="38:39" s="45" customFormat="1">
      <c r="AL37" s="60"/>
      <c r="AM37" s="60"/>
    </row>
    <row r="38" spans="38:39" s="45" customFormat="1">
      <c r="AL38" s="60"/>
      <c r="AM38" s="60"/>
    </row>
    <row r="39" spans="38:39" s="45" customFormat="1">
      <c r="AL39" s="60"/>
      <c r="AM39" s="60"/>
    </row>
    <row r="40" spans="38:39" s="45" customFormat="1">
      <c r="AL40" s="60"/>
      <c r="AM40" s="60"/>
    </row>
    <row r="41" spans="38:39" s="45" customFormat="1">
      <c r="AL41" s="60"/>
      <c r="AM41" s="60"/>
    </row>
    <row r="42" spans="38:39" s="45" customFormat="1">
      <c r="AL42" s="60"/>
      <c r="AM42" s="60"/>
    </row>
    <row r="43" spans="38:39" s="45" customFormat="1">
      <c r="AL43" s="60"/>
      <c r="AM43" s="60"/>
    </row>
    <row r="44" spans="38:39" s="45" customFormat="1">
      <c r="AL44" s="60"/>
      <c r="AM44" s="60"/>
    </row>
    <row r="45" spans="38:39" s="45" customFormat="1">
      <c r="AL45" s="60"/>
      <c r="AM45" s="60"/>
    </row>
    <row r="46" spans="38:39" s="45" customFormat="1">
      <c r="AL46" s="60"/>
      <c r="AM46" s="60"/>
    </row>
    <row r="47" spans="38:39" s="45" customFormat="1">
      <c r="AL47" s="60"/>
      <c r="AM47" s="60"/>
    </row>
    <row r="48" spans="38:39" s="45" customFormat="1">
      <c r="AL48" s="60"/>
      <c r="AM48" s="60"/>
    </row>
    <row r="49" spans="38:39" s="45" customFormat="1">
      <c r="AL49" s="60"/>
      <c r="AM49" s="60"/>
    </row>
    <row r="50" spans="38:39" s="45" customFormat="1">
      <c r="AL50" s="60"/>
      <c r="AM50" s="60"/>
    </row>
    <row r="51" spans="38:39" s="45" customFormat="1">
      <c r="AL51" s="60"/>
      <c r="AM51" s="60"/>
    </row>
    <row r="52" spans="38:39" s="45" customFormat="1">
      <c r="AL52" s="60"/>
      <c r="AM52" s="60"/>
    </row>
    <row r="53" spans="38:39" s="45" customFormat="1">
      <c r="AL53" s="60"/>
      <c r="AM53" s="60"/>
    </row>
    <row r="54" spans="38:39" s="45" customFormat="1">
      <c r="AL54" s="60"/>
      <c r="AM54" s="60"/>
    </row>
    <row r="55" spans="38:39" s="45" customFormat="1">
      <c r="AL55" s="60"/>
      <c r="AM55" s="60"/>
    </row>
  </sheetData>
  <sheetProtection algorithmName="SHA-512" hashValue="XLVb4mFWRN8SJLI/EelASbNNeijzjmu04TBBLnuTaZT46prw2XM2d3K6mKzBk3OpGnzNc8ENKF/Q3rc/K6ZHgQ==" saltValue="nsUP0XIV125wSgr+8YwHcg==" spinCount="100000" sheet="1" selectLockedCells="1"/>
  <conditionalFormatting sqref="A2:A21">
    <cfRule type="expression" dxfId="14" priority="10">
      <formula>IF(NOT(ISBLANK(A2)),(COUNTA(F2,L2,R2,X2,AD2,)&lt;=4),"")</formula>
    </cfRule>
  </conditionalFormatting>
  <conditionalFormatting sqref="B2:B21">
    <cfRule type="expression" dxfId="13" priority="22">
      <formula>IF(NOT(ISBLANK(A2)),(COUNTA($F$2:$AI$2)&lt;=25),"")</formula>
    </cfRule>
  </conditionalFormatting>
  <conditionalFormatting sqref="F2:F21">
    <cfRule type="expression" dxfId="12" priority="20">
      <formula>IF(NOT(ISBLANK($A2)),(COUNTA(F2:I2)&lt;=3),"")</formula>
    </cfRule>
  </conditionalFormatting>
  <conditionalFormatting sqref="L2:L21">
    <cfRule type="expression" dxfId="11" priority="3">
      <formula>IF(NOT(ISBLANK($A2)),(COUNTA(L2:O2)&lt;=3),"")</formula>
    </cfRule>
  </conditionalFormatting>
  <conditionalFormatting sqref="R2:R21">
    <cfRule type="expression" dxfId="10" priority="2">
      <formula>IF(NOT(ISBLANK($A2)),(COUNTA(R2:U2)&lt;=3),"")</formula>
    </cfRule>
  </conditionalFormatting>
  <conditionalFormatting sqref="X2:X21">
    <cfRule type="expression" dxfId="9" priority="1">
      <formula>IF(NOT(ISBLANK($A2)),(COUNTA(X2:AA2)&lt;=3),"")</formula>
    </cfRule>
  </conditionalFormatting>
  <conditionalFormatting sqref="AD2:AD21">
    <cfRule type="expression" dxfId="8" priority="12">
      <formula>IF(2=COUNTA(AD2,A2),(COUNTA(AD2:AG2)&lt;=3),"")</formula>
    </cfRule>
  </conditionalFormatting>
  <dataValidations count="5">
    <dataValidation type="list" allowBlank="1" showErrorMessage="1" errorTitle="Eingabe falsch!" error="Es wurde keine korrekte Altersklasse ausgewählt." sqref="D2:D21" xr:uid="{005B00FC-0013-4A46-A48E-00B9007A0032}">
      <formula1>"AK 10,AK 12,AK 13/14,AK 15/16,AK 17/18,AK Offen,"</formula1>
    </dataValidation>
    <dataValidation type="list" allowBlank="1" showErrorMessage="1" errorTitle="Eingabe falsch" error="Alls Geschlecht ist nur männlich (m) und weiblich (w) zulässig." sqref="E2:E21" xr:uid="{006D0058-000D-4F85-9F48-004500B100E4}">
      <formula1>"w,m,"</formula1>
    </dataValidation>
    <dataValidation type="list" allowBlank="1" showErrorMessage="1" errorTitle="Eingabe falsch!" error="Alls Geschlecht ist nur männlich (m) und weiblich (w) zulässig." sqref="H2:H21 AF2:AF21 T2:T21 N2:N21 Z2:Z21" xr:uid="{002600BC-0008-43EB-9AC9-00D900DB0027}">
      <formula1>"w,m,"</formula1>
    </dataValidation>
    <dataValidation type="date" allowBlank="1" showInputMessage="1" showErrorMessage="1" errorTitle="Eingabe prüfen" error="Es muss ein korrektes Geburtsdatum eingegeben werden._x000a_Es wird ein Alter zwischen 5 und 70 Jahren erwartet" sqref="U2:U21 AG2:AG21 O2:O21 I2:I21 AA2:AA21" xr:uid="{00C4001E-00AE-4B92-8DFE-006500510056}">
      <formula1>NOW()-25568</formula1>
      <formula2>NOW()-2191</formula2>
    </dataValidation>
    <dataValidation type="list" allowBlank="1" showInputMessage="1" showErrorMessage="1" sqref="A2:A21" xr:uid="{00CF00CA-0039-44EA-8488-003D00D70028}">
      <formula1>"x,X,1,2,3"</formula1>
    </dataValidation>
  </dataValidations>
  <pageMargins left="0.15748031496062992" right="0.15748031496062992" top="0.98425196850393704" bottom="0.98425196850393704" header="0.51181102362204722" footer="0.51181102362204722"/>
  <pageSetup paperSize="9" scale="76" firstPageNumber="0" fitToWidth="2" orientation="landscape"/>
  <headerFooter>
    <oddHeader>&amp;L&amp;F - &amp;A</oddHeader>
    <oddFooter>&amp;RSeite &amp;P von &amp;N</oddFoot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tabColor theme="7" tint="0.39997558519241921"/>
    <pageSetUpPr fitToPage="1"/>
  </sheetPr>
  <dimension ref="A1:N26"/>
  <sheetViews>
    <sheetView showGridLines="0" workbookViewId="0">
      <selection activeCell="F5" sqref="F5"/>
    </sheetView>
  </sheetViews>
  <sheetFormatPr baseColWidth="10" defaultColWidth="11.33203125" defaultRowHeight="13"/>
  <cols>
    <col min="1" max="1" width="3.33203125" style="8" bestFit="1" customWidth="1"/>
    <col min="2" max="3" width="16.6640625" style="8" customWidth="1"/>
    <col min="4" max="4" width="17.6640625" style="8" customWidth="1"/>
    <col min="5" max="6" width="12.6640625" style="8" customWidth="1"/>
    <col min="7" max="7" width="15.6640625" style="8" customWidth="1"/>
    <col min="8" max="8" width="8.83203125" style="8" customWidth="1"/>
    <col min="9" max="9" width="8.83203125" style="91" customWidth="1"/>
    <col min="10" max="10" width="35.6640625" style="8" customWidth="1"/>
    <col min="11" max="11" width="11.33203125" style="8"/>
    <col min="12" max="13" width="0" style="8" hidden="1" customWidth="1"/>
    <col min="14" max="14" width="25.1640625" style="8" hidden="1" customWidth="1"/>
    <col min="15" max="16384" width="11.33203125" style="8"/>
  </cols>
  <sheetData>
    <row r="1" spans="1:14">
      <c r="A1" s="199">
        <f>Grunddaten!A1</f>
        <v>2026</v>
      </c>
      <c r="B1" s="199"/>
      <c r="C1" s="199"/>
      <c r="D1" s="199"/>
      <c r="E1" s="199"/>
      <c r="F1" s="199"/>
      <c r="G1" s="199"/>
      <c r="H1" s="199"/>
      <c r="I1" s="199"/>
      <c r="J1" s="199"/>
    </row>
    <row r="2" spans="1:14">
      <c r="A2" s="199"/>
      <c r="B2" s="199"/>
      <c r="C2" s="199"/>
      <c r="D2" s="199"/>
      <c r="E2" s="199"/>
      <c r="F2" s="199"/>
      <c r="G2" s="199"/>
      <c r="H2" s="199"/>
      <c r="I2" s="199"/>
      <c r="J2" s="199"/>
    </row>
    <row r="3" spans="1:14" ht="13" customHeight="1">
      <c r="A3" s="92" t="s">
        <v>105</v>
      </c>
      <c r="B3" s="200" t="s">
        <v>74</v>
      </c>
      <c r="C3" s="202" t="s">
        <v>53</v>
      </c>
      <c r="D3" s="202" t="s">
        <v>106</v>
      </c>
      <c r="E3" s="202" t="s">
        <v>107</v>
      </c>
      <c r="F3" s="202" t="s">
        <v>137</v>
      </c>
      <c r="G3" s="202" t="s">
        <v>108</v>
      </c>
      <c r="H3" s="204" t="s">
        <v>109</v>
      </c>
      <c r="I3" s="205"/>
      <c r="J3" s="206" t="s">
        <v>110</v>
      </c>
    </row>
    <row r="4" spans="1:14" ht="13" customHeight="1">
      <c r="A4" s="93"/>
      <c r="B4" s="201"/>
      <c r="C4" s="203"/>
      <c r="D4" s="203"/>
      <c r="E4" s="203"/>
      <c r="F4" s="203"/>
      <c r="G4" s="203"/>
      <c r="H4" s="94" t="s">
        <v>111</v>
      </c>
      <c r="I4" s="95" t="s">
        <v>112</v>
      </c>
      <c r="J4" s="207"/>
      <c r="M4" s="161">
        <f>COUNTA($B$5:$B$19)</f>
        <v>0</v>
      </c>
      <c r="N4" s="155" t="s">
        <v>132</v>
      </c>
    </row>
    <row r="5" spans="1:14">
      <c r="A5" s="96">
        <v>1</v>
      </c>
      <c r="B5" s="97"/>
      <c r="C5" s="97"/>
      <c r="D5" s="98" t="str">
        <f>IF(B5="","",Grunddaten!$B$4)</f>
        <v/>
      </c>
      <c r="E5" s="99"/>
      <c r="F5" s="100"/>
      <c r="G5" s="101"/>
      <c r="H5" s="102"/>
      <c r="I5" s="102"/>
      <c r="J5" s="103"/>
      <c r="M5" s="161">
        <f>COUNTIFS(B:B,"&lt;&gt;",H:H,"Ja")</f>
        <v>0</v>
      </c>
      <c r="N5" s="155" t="s">
        <v>124</v>
      </c>
    </row>
    <row r="6" spans="1:14">
      <c r="A6" s="96">
        <v>2</v>
      </c>
      <c r="B6" s="97"/>
      <c r="C6" s="97"/>
      <c r="D6" s="36" t="str">
        <f>IF(B6="","",Grunddaten!$B$4)</f>
        <v/>
      </c>
      <c r="E6" s="34"/>
      <c r="F6" s="104"/>
      <c r="G6" s="105"/>
      <c r="H6" s="102"/>
      <c r="I6" s="102"/>
      <c r="J6" s="106"/>
      <c r="M6" s="161">
        <f>COUNTIFS(B:B,"&lt;&gt;",I:I,"Ja")</f>
        <v>0</v>
      </c>
      <c r="N6" s="155" t="s">
        <v>125</v>
      </c>
    </row>
    <row r="7" spans="1:14">
      <c r="A7" s="96">
        <v>3</v>
      </c>
      <c r="B7" s="97"/>
      <c r="C7" s="97"/>
      <c r="D7" s="36" t="str">
        <f>IF(B7="","",Grunddaten!$B$4)</f>
        <v/>
      </c>
      <c r="E7" s="34"/>
      <c r="F7" s="104"/>
      <c r="G7" s="105"/>
      <c r="H7" s="102"/>
      <c r="I7" s="102"/>
      <c r="J7" s="103"/>
      <c r="M7" s="161">
        <f>ROUNDUP(Kari_gesamt_SOLL/2,0)</f>
        <v>0</v>
      </c>
      <c r="N7" s="155" t="s">
        <v>135</v>
      </c>
    </row>
    <row r="8" spans="1:14">
      <c r="A8" s="96">
        <v>4</v>
      </c>
      <c r="B8" s="97"/>
      <c r="C8" s="97"/>
      <c r="D8" s="36" t="str">
        <f>IF(B8="","",Grunddaten!$B$4)</f>
        <v/>
      </c>
      <c r="E8" s="34"/>
      <c r="F8" s="104"/>
      <c r="G8" s="105"/>
      <c r="H8" s="102"/>
      <c r="I8" s="102"/>
      <c r="J8" s="103"/>
    </row>
    <row r="9" spans="1:14">
      <c r="A9" s="96">
        <v>5</v>
      </c>
      <c r="B9" s="97"/>
      <c r="C9" s="97"/>
      <c r="D9" s="98" t="str">
        <f>IF(B9="","",Grunddaten!$B$4)</f>
        <v/>
      </c>
      <c r="E9" s="34"/>
      <c r="F9" s="104"/>
      <c r="G9" s="105"/>
      <c r="H9" s="102"/>
      <c r="I9" s="102"/>
      <c r="J9" s="106"/>
    </row>
    <row r="10" spans="1:14">
      <c r="A10" s="96">
        <v>6</v>
      </c>
      <c r="B10" s="97"/>
      <c r="C10" s="97"/>
      <c r="D10" s="36" t="str">
        <f>IF(B10="","",Grunddaten!$B$4)</f>
        <v/>
      </c>
      <c r="E10" s="34"/>
      <c r="F10" s="104"/>
      <c r="G10" s="105"/>
      <c r="H10" s="102"/>
      <c r="I10" s="102"/>
      <c r="J10" s="106"/>
    </row>
    <row r="11" spans="1:14">
      <c r="A11" s="96">
        <v>7</v>
      </c>
      <c r="B11" s="97"/>
      <c r="C11" s="97"/>
      <c r="D11" s="36" t="str">
        <f>IF(B11="","",Grunddaten!$B$4)</f>
        <v/>
      </c>
      <c r="E11" s="34"/>
      <c r="F11" s="104"/>
      <c r="G11" s="105"/>
      <c r="H11" s="102"/>
      <c r="I11" s="102"/>
      <c r="J11" s="106"/>
    </row>
    <row r="12" spans="1:14">
      <c r="A12" s="96">
        <v>8</v>
      </c>
      <c r="B12" s="97"/>
      <c r="C12" s="97"/>
      <c r="D12" s="36" t="str">
        <f>IF(B12="","",Grunddaten!$B$4)</f>
        <v/>
      </c>
      <c r="E12" s="34"/>
      <c r="F12" s="104"/>
      <c r="G12" s="105"/>
      <c r="H12" s="102"/>
      <c r="I12" s="102"/>
      <c r="J12" s="106"/>
    </row>
    <row r="13" spans="1:14">
      <c r="A13" s="96">
        <v>9</v>
      </c>
      <c r="B13" s="97"/>
      <c r="C13" s="97"/>
      <c r="D13" s="98" t="str">
        <f>IF(B13="","",Grunddaten!$B$4)</f>
        <v/>
      </c>
      <c r="E13" s="34"/>
      <c r="F13" s="107"/>
      <c r="G13" s="105"/>
      <c r="H13" s="102"/>
      <c r="I13" s="102"/>
      <c r="J13" s="106"/>
    </row>
    <row r="14" spans="1:14">
      <c r="A14" s="96">
        <v>10</v>
      </c>
      <c r="B14" s="97"/>
      <c r="C14" s="97"/>
      <c r="D14" s="36" t="str">
        <f>IF(B14="","",Grunddaten!$B$4)</f>
        <v/>
      </c>
      <c r="E14" s="34"/>
      <c r="F14" s="107"/>
      <c r="G14" s="105"/>
      <c r="H14" s="102"/>
      <c r="I14" s="102"/>
      <c r="J14" s="106"/>
    </row>
    <row r="15" spans="1:14">
      <c r="A15" s="96">
        <v>11</v>
      </c>
      <c r="B15" s="97"/>
      <c r="C15" s="97"/>
      <c r="D15" s="36" t="str">
        <f>IF(B15="","",Grunddaten!$B$4)</f>
        <v/>
      </c>
      <c r="E15" s="34"/>
      <c r="F15" s="107"/>
      <c r="G15" s="105"/>
      <c r="H15" s="102"/>
      <c r="I15" s="102"/>
      <c r="J15" s="106"/>
    </row>
    <row r="16" spans="1:14">
      <c r="A16" s="96">
        <v>12</v>
      </c>
      <c r="B16" s="97"/>
      <c r="C16" s="97"/>
      <c r="D16" s="36" t="str">
        <f>IF(B16="","",Grunddaten!$B$4)</f>
        <v/>
      </c>
      <c r="E16" s="34"/>
      <c r="F16" s="107"/>
      <c r="G16" s="105"/>
      <c r="H16" s="102"/>
      <c r="I16" s="102"/>
      <c r="J16" s="106"/>
    </row>
    <row r="17" spans="1:10">
      <c r="A17" s="96">
        <v>13</v>
      </c>
      <c r="B17" s="97"/>
      <c r="C17" s="97"/>
      <c r="D17" s="98" t="str">
        <f>IF(B17="","",Grunddaten!$B$4)</f>
        <v/>
      </c>
      <c r="E17" s="34"/>
      <c r="F17" s="107"/>
      <c r="G17" s="105"/>
      <c r="H17" s="102"/>
      <c r="I17" s="102"/>
      <c r="J17" s="106"/>
    </row>
    <row r="18" spans="1:10">
      <c r="A18" s="96">
        <v>14</v>
      </c>
      <c r="B18" s="97"/>
      <c r="C18" s="97"/>
      <c r="D18" s="36" t="str">
        <f>IF(B18="","",Grunddaten!$B$4)</f>
        <v/>
      </c>
      <c r="E18" s="34"/>
      <c r="F18" s="107"/>
      <c r="G18" s="105"/>
      <c r="H18" s="102"/>
      <c r="I18" s="102"/>
      <c r="J18" s="106"/>
    </row>
    <row r="19" spans="1:10">
      <c r="A19" s="96">
        <v>15</v>
      </c>
      <c r="B19" s="108"/>
      <c r="C19" s="108"/>
      <c r="D19" s="81" t="str">
        <f>IF(B19="","",Grunddaten!$B$4)</f>
        <v/>
      </c>
      <c r="E19" s="86"/>
      <c r="F19" s="109"/>
      <c r="G19" s="110"/>
      <c r="H19" s="111"/>
      <c r="I19" s="111"/>
      <c r="J19" s="112"/>
    </row>
    <row r="20" spans="1:10" s="113" customFormat="1">
      <c r="B20" s="146"/>
      <c r="E20" s="114"/>
      <c r="F20" s="114"/>
      <c r="I20" s="115"/>
    </row>
    <row r="21" spans="1:10" s="113" customFormat="1">
      <c r="B21" s="146"/>
      <c r="G21" s="116"/>
      <c r="H21" s="116"/>
      <c r="I21" s="115"/>
    </row>
    <row r="22" spans="1:10" s="113" customFormat="1">
      <c r="B22" s="146"/>
      <c r="I22" s="115"/>
    </row>
    <row r="23" spans="1:10" s="113" customFormat="1">
      <c r="B23" s="146"/>
      <c r="I23" s="115"/>
    </row>
    <row r="24" spans="1:10" s="113" customFormat="1">
      <c r="I24" s="115"/>
    </row>
    <row r="25" spans="1:10" s="113" customFormat="1">
      <c r="I25" s="115"/>
    </row>
    <row r="26" spans="1:10" s="113" customFormat="1">
      <c r="I26" s="115"/>
    </row>
  </sheetData>
  <sheetProtection algorithmName="SHA-512" hashValue="7GWBNLhhS2YpfUhmgku5eBQe+foP1DSLAqVFII6uD0Dr9fBTtUd8RQxWIcoLX706WfsydwCzcjA2wkyAGBE/VQ==" saltValue="AE4S4UYuwpoyTZky5eG1eg==" spinCount="100000" sheet="1" insertHyperlinks="0" selectLockedCells="1"/>
  <mergeCells count="9">
    <mergeCell ref="A1:J2"/>
    <mergeCell ref="B3:B4"/>
    <mergeCell ref="C3:C4"/>
    <mergeCell ref="D3:D4"/>
    <mergeCell ref="E3:E4"/>
    <mergeCell ref="F3:F4"/>
    <mergeCell ref="G3:G4"/>
    <mergeCell ref="H3:I3"/>
    <mergeCell ref="J3:J4"/>
  </mergeCells>
  <conditionalFormatting sqref="B5:B19">
    <cfRule type="expression" dxfId="7" priority="2">
      <formula>IF(NOT(ISBLANK(B5)),(COUNTA($H5:$I5)&lt;2),"")</formula>
    </cfRule>
  </conditionalFormatting>
  <conditionalFormatting sqref="H5:I19">
    <cfRule type="containsText" dxfId="6" priority="1" operator="containsText" text="nein">
      <formula>NOT(ISERROR(SEARCH("nein",H5)))</formula>
    </cfRule>
  </conditionalFormatting>
  <dataValidations count="3">
    <dataValidation type="date" allowBlank="1" showInputMessage="1" showErrorMessage="1" errorTitle="Eingabe prüfen" error="Es muss ein korrektes Geburtsdatum eingegeben werden._x000a_Es wird ein Alter zwischen 15 und 80 Jahren erwartet" sqref="E5:E19" xr:uid="{00AF0096-0055-4A87-963B-003700D8003F}">
      <formula1>DATE($A$1,1,1)-29585</formula1>
      <formula2>DATE($A$1,1,1)-5480</formula2>
    </dataValidation>
    <dataValidation type="list" allowBlank="1" showInputMessage="1" showErrorMessage="1" errorTitle="Eingabe prüfen" error="Es muss ein korrektes Geburtsdatum eingegeben werden._x000a_Es wird ein Alter zwischen 15 und 80 Jahren erwartet" sqref="F5:F19" xr:uid="{00F700E6-00E8-4B0D-9D27-001E00D3002C}">
      <formula1>"Standard (mit Fleisch), Vegetarisch"</formula1>
    </dataValidation>
    <dataValidation type="list" allowBlank="1" showInputMessage="1" showErrorMessage="1" sqref="H5:I19" xr:uid="{00FB0058-0044-489A-B3BA-0067001400F7}">
      <formula1>"ja,nein"</formula1>
    </dataValidation>
  </dataValidations>
  <pageMargins left="0.19685039370078738" right="0.19685039370078738" top="0.78740157480314954" bottom="0.78740157480314954" header="0" footer="0"/>
  <pageSetup paperSize="9" scale="90" firstPageNumber="0" orientation="landscape"/>
  <headerFooter>
    <oddHeader>&amp;L&amp;F&amp;R&amp;A</oddHeader>
    <oddFooter>&amp;RSeite &amp;P von &amp;N</oddFoot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tabColor theme="7" tint="0.39997558519241921"/>
    <pageSetUpPr fitToPage="1"/>
  </sheetPr>
  <dimension ref="A1:S25"/>
  <sheetViews>
    <sheetView showGridLines="0" zoomScale="120" workbookViewId="0">
      <selection activeCell="B5" sqref="B5"/>
    </sheetView>
  </sheetViews>
  <sheetFormatPr baseColWidth="10" defaultColWidth="11.33203125" defaultRowHeight="13"/>
  <cols>
    <col min="1" max="1" width="3.33203125" style="8" bestFit="1" customWidth="1"/>
    <col min="2" max="3" width="16.6640625" style="8" customWidth="1"/>
    <col min="4" max="4" width="17.6640625" style="8" customWidth="1"/>
    <col min="5" max="6" width="12.6640625" style="8" customWidth="1"/>
    <col min="7" max="7" width="15.6640625" style="8" customWidth="1"/>
    <col min="8" max="8" width="8.83203125" style="8" customWidth="1"/>
    <col min="9" max="9" width="8.83203125" style="8" bestFit="1" customWidth="1"/>
    <col min="10" max="10" width="35.6640625" style="117" customWidth="1"/>
    <col min="11" max="14" width="5.6640625" style="8" customWidth="1"/>
    <col min="15" max="15" width="7.1640625" style="8" bestFit="1" customWidth="1"/>
    <col min="16" max="16" width="11.33203125" style="8"/>
    <col min="17" max="18" width="0" style="8" hidden="1" customWidth="1"/>
    <col min="19" max="19" width="19" style="8" hidden="1" customWidth="1"/>
    <col min="20" max="16384" width="11.33203125" style="8"/>
  </cols>
  <sheetData>
    <row r="1" spans="1:19">
      <c r="A1" s="208">
        <f>Grunddaten!A1</f>
        <v>2026</v>
      </c>
      <c r="B1" s="208"/>
      <c r="C1" s="208"/>
      <c r="D1" s="208"/>
      <c r="E1" s="208"/>
      <c r="F1" s="208"/>
      <c r="G1" s="208"/>
      <c r="H1" s="208"/>
      <c r="I1" s="208"/>
      <c r="J1" s="208"/>
      <c r="K1" s="208"/>
      <c r="L1" s="208"/>
      <c r="M1" s="208"/>
      <c r="N1" s="208"/>
      <c r="O1" s="208"/>
    </row>
    <row r="2" spans="1:19">
      <c r="A2" s="208"/>
      <c r="B2" s="208"/>
      <c r="C2" s="208"/>
      <c r="D2" s="208"/>
      <c r="E2" s="208"/>
      <c r="F2" s="208"/>
      <c r="G2" s="208"/>
      <c r="H2" s="208"/>
      <c r="I2" s="208"/>
      <c r="J2" s="208"/>
      <c r="K2" s="208"/>
      <c r="L2" s="208"/>
      <c r="M2" s="208"/>
      <c r="N2" s="208"/>
      <c r="O2" s="208"/>
    </row>
    <row r="3" spans="1:19" ht="13" customHeight="1">
      <c r="A3" s="214" t="s">
        <v>105</v>
      </c>
      <c r="B3" s="212" t="s">
        <v>74</v>
      </c>
      <c r="C3" s="212" t="s">
        <v>53</v>
      </c>
      <c r="D3" s="212" t="s">
        <v>106</v>
      </c>
      <c r="E3" s="217" t="s">
        <v>107</v>
      </c>
      <c r="F3" s="202" t="s">
        <v>137</v>
      </c>
      <c r="G3" s="212" t="s">
        <v>108</v>
      </c>
      <c r="H3" s="217" t="s">
        <v>109</v>
      </c>
      <c r="I3" s="219"/>
      <c r="J3" s="212" t="s">
        <v>110</v>
      </c>
      <c r="K3" s="209" t="s">
        <v>113</v>
      </c>
      <c r="L3" s="210"/>
      <c r="M3" s="210"/>
      <c r="N3" s="210"/>
      <c r="O3" s="211"/>
    </row>
    <row r="4" spans="1:19" s="21" customFormat="1" ht="13" customHeight="1">
      <c r="A4" s="215"/>
      <c r="B4" s="213"/>
      <c r="C4" s="213"/>
      <c r="D4" s="216"/>
      <c r="E4" s="218"/>
      <c r="F4" s="203"/>
      <c r="G4" s="213"/>
      <c r="H4" s="118" t="s">
        <v>111</v>
      </c>
      <c r="I4" s="118" t="s">
        <v>112</v>
      </c>
      <c r="J4" s="213"/>
      <c r="K4" s="119" t="s">
        <v>114</v>
      </c>
      <c r="L4" s="119" t="s">
        <v>115</v>
      </c>
      <c r="M4" s="119" t="s">
        <v>116</v>
      </c>
      <c r="N4" s="119" t="s">
        <v>117</v>
      </c>
      <c r="O4" s="120" t="s">
        <v>118</v>
      </c>
      <c r="R4" s="161">
        <f>COUNTA($B$5:$B$19)</f>
        <v>0</v>
      </c>
      <c r="S4" s="155" t="s">
        <v>133</v>
      </c>
    </row>
    <row r="5" spans="1:19">
      <c r="A5" s="121">
        <v>1</v>
      </c>
      <c r="B5" s="97"/>
      <c r="C5" s="97"/>
      <c r="D5" s="36" t="str">
        <f>IF(B5="","",Grunddaten!$B$4)</f>
        <v/>
      </c>
      <c r="E5" s="122"/>
      <c r="F5" s="123"/>
      <c r="G5" s="124"/>
      <c r="H5" s="124"/>
      <c r="I5" s="124"/>
      <c r="J5" s="125"/>
      <c r="K5" s="126"/>
      <c r="L5" s="127"/>
      <c r="M5" s="127"/>
      <c r="N5" s="127"/>
      <c r="O5" s="128"/>
      <c r="R5" s="161">
        <f>COUNTIFS(B:B,"&lt;&gt;",H:H,"Ja")</f>
        <v>0</v>
      </c>
      <c r="S5" s="155" t="s">
        <v>126</v>
      </c>
    </row>
    <row r="6" spans="1:19">
      <c r="A6" s="121">
        <v>2</v>
      </c>
      <c r="B6" s="97"/>
      <c r="C6" s="97"/>
      <c r="D6" s="36" t="str">
        <f>IF(B6="","",Grunddaten!$B$4)</f>
        <v/>
      </c>
      <c r="E6" s="122"/>
      <c r="F6" s="123"/>
      <c r="G6" s="124"/>
      <c r="H6" s="124"/>
      <c r="I6" s="124"/>
      <c r="J6" s="124"/>
      <c r="K6" s="126"/>
      <c r="L6" s="127"/>
      <c r="M6" s="127"/>
      <c r="N6" s="127"/>
      <c r="O6" s="128"/>
      <c r="R6" s="161">
        <f>COUNTIFS(B:B,"&lt;&gt;",I:I,"Ja")</f>
        <v>0</v>
      </c>
      <c r="S6" s="155" t="s">
        <v>127</v>
      </c>
    </row>
    <row r="7" spans="1:19">
      <c r="A7" s="121">
        <v>3</v>
      </c>
      <c r="B7" s="97"/>
      <c r="C7" s="97"/>
      <c r="D7" s="36" t="str">
        <f>IF(B7="","",Grunddaten!$B$4)</f>
        <v/>
      </c>
      <c r="E7" s="122"/>
      <c r="F7" s="123"/>
      <c r="G7" s="124"/>
      <c r="H7" s="124"/>
      <c r="I7" s="124"/>
      <c r="J7" s="124"/>
      <c r="K7" s="126"/>
      <c r="L7" s="127"/>
      <c r="M7" s="127"/>
      <c r="N7" s="127"/>
      <c r="O7" s="128"/>
      <c r="R7" s="161">
        <f>Einzel_Kari_SOLL+Mannschaft_Kari_SOLL</f>
        <v>0</v>
      </c>
      <c r="S7" s="155" t="s">
        <v>134</v>
      </c>
    </row>
    <row r="8" spans="1:19">
      <c r="A8" s="121">
        <v>4</v>
      </c>
      <c r="B8" s="97"/>
      <c r="C8" s="97"/>
      <c r="D8" s="36" t="str">
        <f>IF(B8="","",Grunddaten!$B$4)</f>
        <v/>
      </c>
      <c r="E8" s="122"/>
      <c r="F8" s="123"/>
      <c r="G8" s="124"/>
      <c r="H8" s="124"/>
      <c r="I8" s="124"/>
      <c r="J8" s="124"/>
      <c r="K8" s="126"/>
      <c r="L8" s="127"/>
      <c r="M8" s="127"/>
      <c r="N8" s="127"/>
      <c r="O8" s="128"/>
      <c r="R8" s="161">
        <f>IF(Kari_gesamt_IST-Kari_gesamt_SOLL&lt;0,0,Kari_gesamt_IST-Kari_gesamt_SOLL)</f>
        <v>0</v>
      </c>
      <c r="S8" s="155" t="s">
        <v>136</v>
      </c>
    </row>
    <row r="9" spans="1:19">
      <c r="A9" s="121">
        <v>5</v>
      </c>
      <c r="B9" s="97"/>
      <c r="C9" s="97"/>
      <c r="D9" s="36" t="str">
        <f>IF(B9="","",Grunddaten!$B$4)</f>
        <v/>
      </c>
      <c r="E9" s="122"/>
      <c r="F9" s="123"/>
      <c r="G9" s="124"/>
      <c r="H9" s="124"/>
      <c r="I9" s="124"/>
      <c r="J9" s="124"/>
      <c r="K9" s="126"/>
      <c r="L9" s="127"/>
      <c r="M9" s="127"/>
      <c r="N9" s="127"/>
      <c r="O9" s="128"/>
    </row>
    <row r="10" spans="1:19">
      <c r="A10" s="121">
        <v>6</v>
      </c>
      <c r="B10" s="97"/>
      <c r="C10" s="97"/>
      <c r="D10" s="36" t="str">
        <f>IF(B10="","",Grunddaten!$B$4)</f>
        <v/>
      </c>
      <c r="E10" s="122"/>
      <c r="F10" s="123"/>
      <c r="G10" s="124"/>
      <c r="H10" s="124"/>
      <c r="I10" s="124"/>
      <c r="J10" s="124"/>
      <c r="K10" s="126"/>
      <c r="L10" s="127"/>
      <c r="M10" s="127"/>
      <c r="N10" s="127"/>
      <c r="O10" s="128"/>
    </row>
    <row r="11" spans="1:19">
      <c r="A11" s="121">
        <v>7</v>
      </c>
      <c r="B11" s="97"/>
      <c r="C11" s="97"/>
      <c r="D11" s="36" t="str">
        <f>IF(B11="","",Grunddaten!$B$4)</f>
        <v/>
      </c>
      <c r="E11" s="122"/>
      <c r="F11" s="123"/>
      <c r="G11" s="124"/>
      <c r="H11" s="124"/>
      <c r="I11" s="124"/>
      <c r="J11" s="124"/>
      <c r="K11" s="126"/>
      <c r="L11" s="127"/>
      <c r="M11" s="127"/>
      <c r="N11" s="127"/>
      <c r="O11" s="128"/>
    </row>
    <row r="12" spans="1:19">
      <c r="A12" s="121">
        <v>8</v>
      </c>
      <c r="B12" s="97"/>
      <c r="C12" s="97"/>
      <c r="D12" s="36" t="str">
        <f>IF(B12="","",Grunddaten!$B$4)</f>
        <v/>
      </c>
      <c r="E12" s="122"/>
      <c r="F12" s="123"/>
      <c r="G12" s="124"/>
      <c r="H12" s="124"/>
      <c r="I12" s="124"/>
      <c r="J12" s="124"/>
      <c r="K12" s="126"/>
      <c r="L12" s="127"/>
      <c r="M12" s="127"/>
      <c r="N12" s="127"/>
      <c r="O12" s="128"/>
    </row>
    <row r="13" spans="1:19">
      <c r="A13" s="121">
        <v>9</v>
      </c>
      <c r="B13" s="97"/>
      <c r="C13" s="97"/>
      <c r="D13" s="36" t="str">
        <f>IF(B13="","",Grunddaten!$B$4)</f>
        <v/>
      </c>
      <c r="E13" s="122"/>
      <c r="F13" s="123"/>
      <c r="G13" s="124"/>
      <c r="H13" s="124"/>
      <c r="I13" s="124"/>
      <c r="J13" s="124"/>
      <c r="K13" s="126"/>
      <c r="L13" s="127"/>
      <c r="M13" s="127"/>
      <c r="N13" s="127"/>
      <c r="O13" s="128"/>
    </row>
    <row r="14" spans="1:19">
      <c r="A14" s="121">
        <v>10</v>
      </c>
      <c r="B14" s="97"/>
      <c r="C14" s="97"/>
      <c r="D14" s="36" t="str">
        <f>IF(B14="","",Grunddaten!$B$4)</f>
        <v/>
      </c>
      <c r="E14" s="122"/>
      <c r="F14" s="123"/>
      <c r="G14" s="124"/>
      <c r="H14" s="124"/>
      <c r="I14" s="124"/>
      <c r="J14" s="124"/>
      <c r="K14" s="126"/>
      <c r="L14" s="127"/>
      <c r="M14" s="127"/>
      <c r="N14" s="127"/>
      <c r="O14" s="128"/>
    </row>
    <row r="15" spans="1:19">
      <c r="A15" s="121">
        <v>11</v>
      </c>
      <c r="B15" s="97"/>
      <c r="C15" s="97"/>
      <c r="D15" s="36" t="str">
        <f>IF(B15="","",Grunddaten!$B$4)</f>
        <v/>
      </c>
      <c r="E15" s="122"/>
      <c r="F15" s="123"/>
      <c r="G15" s="124"/>
      <c r="H15" s="124"/>
      <c r="I15" s="124"/>
      <c r="J15" s="124"/>
      <c r="K15" s="126"/>
      <c r="L15" s="127"/>
      <c r="M15" s="127"/>
      <c r="N15" s="127"/>
      <c r="O15" s="128"/>
    </row>
    <row r="16" spans="1:19">
      <c r="A16" s="121">
        <v>12</v>
      </c>
      <c r="B16" s="97"/>
      <c r="C16" s="97"/>
      <c r="D16" s="36" t="str">
        <f>IF(B16="","",Grunddaten!$B$4)</f>
        <v/>
      </c>
      <c r="E16" s="122"/>
      <c r="F16" s="123"/>
      <c r="G16" s="124"/>
      <c r="H16" s="124"/>
      <c r="I16" s="124"/>
      <c r="J16" s="124"/>
      <c r="K16" s="126"/>
      <c r="L16" s="127"/>
      <c r="M16" s="127"/>
      <c r="N16" s="127"/>
      <c r="O16" s="128"/>
    </row>
    <row r="17" spans="1:15">
      <c r="A17" s="121">
        <v>13</v>
      </c>
      <c r="B17" s="97"/>
      <c r="C17" s="97"/>
      <c r="D17" s="36" t="str">
        <f>IF(B17="","",Grunddaten!$B$4)</f>
        <v/>
      </c>
      <c r="E17" s="122"/>
      <c r="F17" s="123"/>
      <c r="G17" s="124"/>
      <c r="H17" s="124"/>
      <c r="I17" s="124"/>
      <c r="J17" s="124"/>
      <c r="K17" s="126"/>
      <c r="L17" s="127"/>
      <c r="M17" s="127"/>
      <c r="N17" s="127"/>
      <c r="O17" s="128"/>
    </row>
    <row r="18" spans="1:15">
      <c r="A18" s="121">
        <v>14</v>
      </c>
      <c r="B18" s="97"/>
      <c r="C18" s="129"/>
      <c r="D18" s="36" t="str">
        <f>IF(B18="","",Grunddaten!$B$4)</f>
        <v/>
      </c>
      <c r="E18" s="122"/>
      <c r="F18" s="123"/>
      <c r="G18" s="130"/>
      <c r="H18" s="130"/>
      <c r="I18" s="130"/>
      <c r="J18" s="130"/>
      <c r="K18" s="131"/>
      <c r="L18" s="132"/>
      <c r="M18" s="132"/>
      <c r="N18" s="132"/>
      <c r="O18" s="128"/>
    </row>
    <row r="19" spans="1:15">
      <c r="A19" s="121">
        <v>15</v>
      </c>
      <c r="B19" s="108"/>
      <c r="C19" s="133"/>
      <c r="D19" s="134" t="str">
        <f>IF(B19="","",Grunddaten!$B$4)</f>
        <v/>
      </c>
      <c r="E19" s="135"/>
      <c r="F19" s="136"/>
      <c r="G19" s="137"/>
      <c r="H19" s="137"/>
      <c r="I19" s="137"/>
      <c r="J19" s="138"/>
      <c r="K19" s="139"/>
      <c r="L19" s="140"/>
      <c r="M19" s="140"/>
      <c r="N19" s="140"/>
      <c r="O19" s="141"/>
    </row>
    <row r="20" spans="1:15">
      <c r="B20" s="146"/>
    </row>
    <row r="21" spans="1:15">
      <c r="B21" s="146"/>
      <c r="E21" s="142"/>
      <c r="F21" s="142"/>
      <c r="G21" s="143"/>
    </row>
    <row r="22" spans="1:15">
      <c r="B22" s="146"/>
    </row>
    <row r="23" spans="1:15">
      <c r="B23" s="146"/>
    </row>
    <row r="24" spans="1:15">
      <c r="B24" s="146"/>
      <c r="E24" s="142"/>
      <c r="F24" s="142"/>
    </row>
    <row r="25" spans="1:15">
      <c r="B25" s="146"/>
    </row>
  </sheetData>
  <sheetProtection algorithmName="SHA-512" hashValue="EL4ByRGAOaGw4+1LxFt2bnCVj1Tp0XGmlhnXqWoXQBMP6KZ/lAAdP4jhxZgm2+FJPqGyTNz1Z45yINzL9NzTbg==" saltValue="zbsLa06KwBFZES+m5twsng==" spinCount="100000" sheet="1" insertHyperlinks="0" selectLockedCells="1"/>
  <mergeCells count="11">
    <mergeCell ref="A1:O2"/>
    <mergeCell ref="K3:O3"/>
    <mergeCell ref="B3:B4"/>
    <mergeCell ref="A3:A4"/>
    <mergeCell ref="C3:C4"/>
    <mergeCell ref="D3:D4"/>
    <mergeCell ref="E3:E4"/>
    <mergeCell ref="G3:G4"/>
    <mergeCell ref="J3:J4"/>
    <mergeCell ref="F3:F4"/>
    <mergeCell ref="H3:I3"/>
  </mergeCells>
  <conditionalFormatting sqref="B5:B19">
    <cfRule type="expression" dxfId="5" priority="2">
      <formula>IF(NOT(ISBLANK(B5)),(COUNTA($K5:$O5)&lt;1),"")</formula>
    </cfRule>
    <cfRule type="expression" dxfId="4" priority="42">
      <formula>IF(NOT(ISBLANK(B5)),(COUNTA($H5:$I5)&lt;2),"")</formula>
    </cfRule>
  </conditionalFormatting>
  <conditionalFormatting sqref="H5:I19">
    <cfRule type="containsText" dxfId="3" priority="1" operator="containsText" text="Nein">
      <formula>NOT(ISERROR(SEARCH("Nein",H5)))</formula>
    </cfRule>
  </conditionalFormatting>
  <conditionalFormatting sqref="L5:L19">
    <cfRule type="expression" dxfId="2" priority="8">
      <formula>IF(NOT(ISBLANK(L5)),ISBLANK(K5),"")</formula>
    </cfRule>
  </conditionalFormatting>
  <conditionalFormatting sqref="N5:N19">
    <cfRule type="expression" dxfId="1" priority="6">
      <formula>IF(NOT(ISBLANK(N5)),COUNTA($K5:$M5)&lt;3,"")</formula>
    </cfRule>
  </conditionalFormatting>
  <conditionalFormatting sqref="O5:O19">
    <cfRule type="expression" dxfId="0" priority="3">
      <formula>IF(NOT(ISBLANK(O5)),COUNTA($K5:$N5)&lt;1,"")</formula>
    </cfRule>
  </conditionalFormatting>
  <dataValidations count="4">
    <dataValidation type="date" allowBlank="1" showInputMessage="1" showErrorMessage="1" errorTitle="Eingabe prüfen" error="Es muss ein korrektes Geburtsdatum eingegeben werden._x000a_Es wird ein Alter zwischen 15 und 80 Jahren erwartet" sqref="E5:E19" xr:uid="{00CE0031-007C-4B34-BB1F-008500AF0097}">
      <formula1>DATE($A$1,1,1)-29585</formula1>
      <formula2>DATE($A$1,1,1)-5480</formula2>
    </dataValidation>
    <dataValidation type="list" allowBlank="1" showInputMessage="1" showErrorMessage="1" sqref="K5:O19" xr:uid="{00000017-0030-4A42-BA1A-0001000D00D9}">
      <formula1>"x,X"</formula1>
    </dataValidation>
    <dataValidation type="list" allowBlank="1" showInputMessage="1" showErrorMessage="1" errorTitle="Eingabe prüfen" error="Es muss ein korrektes Geburtsdatum eingegeben werden._x000a_Es wird ein Alter zwischen 16 und 80 Jahren erwartet" sqref="F5:F19" xr:uid="{00BC00A3-0024-4C91-B062-0037006C00A8}">
      <formula1>"Standard (mit Fleisch), Vegetarisch"</formula1>
    </dataValidation>
    <dataValidation type="list" allowBlank="1" showInputMessage="1" showErrorMessage="1" sqref="H5:I19" xr:uid="{00CD00B5-0052-4535-BC51-00430087009A}">
      <formula1>"ja,nein"</formula1>
    </dataValidation>
  </dataValidations>
  <pageMargins left="0.19652777777777775" right="0.19652777777777775" top="0.78750000000000009" bottom="0.78750000000000009" header="0" footer="0"/>
  <pageSetup paperSize="9" scale="75" firstPageNumber="0" orientation="landscape"/>
  <headerFooter>
    <oddHeader>&amp;L&amp;F&amp;R&amp;A</oddHeader>
    <oddFooter>&amp;RSeite &amp;P von &amp;N</oddFooter>
  </headerFooter>
  <drawing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6</vt:i4>
      </vt:variant>
      <vt:variant>
        <vt:lpstr>Benannte Bereiche</vt:lpstr>
      </vt:variant>
      <vt:variant>
        <vt:i4>19</vt:i4>
      </vt:variant>
    </vt:vector>
  </HeadingPairs>
  <TitlesOfParts>
    <vt:vector size="25" baseType="lpstr">
      <vt:lpstr>Informationen</vt:lpstr>
      <vt:lpstr>Grunddaten</vt:lpstr>
      <vt:lpstr>Meldungen Einzel</vt:lpstr>
      <vt:lpstr>Meldungen Mannschaft</vt:lpstr>
      <vt:lpstr>Meldungen Helfer</vt:lpstr>
      <vt:lpstr>Meldungen Kampfrichter</vt:lpstr>
      <vt:lpstr>Grunddaten!Druckbereich</vt:lpstr>
      <vt:lpstr>'Meldungen Einzel'!Druckbereich</vt:lpstr>
      <vt:lpstr>'Meldungen Helfer'!Druckbereich</vt:lpstr>
      <vt:lpstr>'Meldungen Mannschaft'!Druckbereich</vt:lpstr>
      <vt:lpstr>Einzel_Helfer_IST</vt:lpstr>
      <vt:lpstr>Einzel_Kampfrichterschlüssel</vt:lpstr>
      <vt:lpstr>Einzel_Kari_IST</vt:lpstr>
      <vt:lpstr>Einzel_Kari_SOLL</vt:lpstr>
      <vt:lpstr>Einzelschwimmer</vt:lpstr>
      <vt:lpstr>Helfer_gesamt_IST</vt:lpstr>
      <vt:lpstr>Helfer_gesamt_SOLL</vt:lpstr>
      <vt:lpstr>Kari_gesamt_IST</vt:lpstr>
      <vt:lpstr>Kari_gesamt_SOLL</vt:lpstr>
      <vt:lpstr>Kari_Überschuss</vt:lpstr>
      <vt:lpstr>Mannschaft_Helfer_IST</vt:lpstr>
      <vt:lpstr>Mannschaft_Kampfrichterschlüssel</vt:lpstr>
      <vt:lpstr>Mannschaft_Kari_IST</vt:lpstr>
      <vt:lpstr>Mannschaft_Kari_SOLL</vt:lpstr>
      <vt:lpstr>Mannschaften</vt:lpstr>
    </vt:vector>
  </TitlesOfParts>
  <Company>DLRG Bezirksjugend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Meldebogen Bezirks</dc:title>
  <dc:creator>Matze</dc:creator>
  <cp:lastModifiedBy>Matthias Raab</cp:lastModifiedBy>
  <cp:revision>1</cp:revision>
  <dcterms:created xsi:type="dcterms:W3CDTF">2011-10-22T15:57:15Z</dcterms:created>
  <dcterms:modified xsi:type="dcterms:W3CDTF">2025-11-30T15:23:10Z</dcterms:modified>
</cp:coreProperties>
</file>